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__Eva\Šticha\22 05 19 MŠ kotelna\Rozpočet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4.a - Technologická č..." sheetId="3" r:id="rId3"/>
    <sheet name="D.1.4.b - ZTI" sheetId="4" r:id="rId4"/>
    <sheet name="D.1.4.c - Technologická č..." sheetId="5" r:id="rId5"/>
    <sheet name="D.1.4.d - MĚŘENÍ A REGULACE" sheetId="6" r:id="rId6"/>
    <sheet name="000 - VON - Vedlější a os..." sheetId="7" r:id="rId7"/>
    <sheet name="Pokyny pro vyplnění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'D.1.1 - ARCHITEKTONICKO-S...'!$C$88:$K$433</definedName>
    <definedName name="_xlnm.Print_Area" localSheetId="1">'D.1.1 - ARCHITEKTONICKO-S...'!$C$4:$J$39,'D.1.1 - ARCHITEKTONICKO-S...'!$C$45:$J$70,'D.1.1 - ARCHITEKTONICKO-S...'!$C$76:$K$433</definedName>
    <definedName name="_xlnm.Print_Titles" localSheetId="1">'D.1.1 - ARCHITEKTONICKO-S...'!$88:$88</definedName>
    <definedName name="_xlnm._FilterDatabase" localSheetId="2" hidden="1">'D.1.4.a - Technologická č...'!$C$98:$K$247</definedName>
    <definedName name="_xlnm.Print_Area" localSheetId="2">'D.1.4.a - Technologická č...'!$C$4:$J$41,'D.1.4.a - Technologická č...'!$C$47:$J$78,'D.1.4.a - Technologická č...'!$C$84:$K$247</definedName>
    <definedName name="_xlnm.Print_Titles" localSheetId="2">'D.1.4.a - Technologická č...'!$98:$98</definedName>
    <definedName name="_xlnm._FilterDatabase" localSheetId="3" hidden="1">'D.1.4.b - ZTI'!$C$88:$K$136</definedName>
    <definedName name="_xlnm.Print_Area" localSheetId="3">'D.1.4.b - ZTI'!$C$4:$J$41,'D.1.4.b - ZTI'!$C$47:$J$68,'D.1.4.b - ZTI'!$C$74:$K$136</definedName>
    <definedName name="_xlnm.Print_Titles" localSheetId="3">'D.1.4.b - ZTI'!$88:$88</definedName>
    <definedName name="_xlnm._FilterDatabase" localSheetId="4" hidden="1">'D.1.4.c - Technologická č...'!$C$96:$K$160</definedName>
    <definedName name="_xlnm.Print_Area" localSheetId="4">'D.1.4.c - Technologická č...'!$C$4:$J$41,'D.1.4.c - Technologická č...'!$C$47:$J$76,'D.1.4.c - Technologická č...'!$C$82:$K$160</definedName>
    <definedName name="_xlnm.Print_Titles" localSheetId="4">'D.1.4.c - Technologická č...'!$96:$96</definedName>
    <definedName name="_xlnm._FilterDatabase" localSheetId="5" hidden="1">'D.1.4.d - MĚŘENÍ A REGULACE'!$C$89:$K$145</definedName>
    <definedName name="_xlnm.Print_Area" localSheetId="5">'D.1.4.d - MĚŘENÍ A REGULACE'!$C$4:$J$41,'D.1.4.d - MĚŘENÍ A REGULACE'!$C$47:$J$69,'D.1.4.d - MĚŘENÍ A REGULACE'!$C$75:$K$145</definedName>
    <definedName name="_xlnm.Print_Titles" localSheetId="5">'D.1.4.d - MĚŘENÍ A REGULACE'!$89:$89</definedName>
    <definedName name="_xlnm._FilterDatabase" localSheetId="6" hidden="1">'000 - VON - Vedlější a os...'!$C$80:$K$88</definedName>
    <definedName name="_xlnm.Print_Area" localSheetId="6">'000 - VON - Vedlější a os...'!$C$4:$J$39,'000 - VON - Vedlější a os...'!$C$45:$J$62,'000 - VON - Vedlější a os...'!$C$68:$K$88</definedName>
    <definedName name="_xlnm.Print_Titles" localSheetId="6">'000 - VON - Vedlější a os...'!$80:$80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1"/>
  <c i="7" r="J35"/>
  <c i="1" r="AX61"/>
  <c i="7"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75"/>
  <c r="E7"/>
  <c r="E71"/>
  <c i="6" r="J39"/>
  <c r="J38"/>
  <c i="1" r="AY60"/>
  <c i="6" r="J37"/>
  <c i="1" r="AX60"/>
  <c i="6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J86"/>
  <c r="F86"/>
  <c r="F84"/>
  <c r="E82"/>
  <c r="J58"/>
  <c r="F58"/>
  <c r="F56"/>
  <c r="E54"/>
  <c r="J26"/>
  <c r="E26"/>
  <c r="J59"/>
  <c r="J25"/>
  <c r="J20"/>
  <c r="E20"/>
  <c r="F59"/>
  <c r="J19"/>
  <c r="J14"/>
  <c r="J56"/>
  <c r="E7"/>
  <c r="E50"/>
  <c i="5" r="J39"/>
  <c r="J38"/>
  <c i="1" r="AY59"/>
  <c i="5" r="J37"/>
  <c i="1" r="AX59"/>
  <c i="5"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T156"/>
  <c r="R157"/>
  <c r="R156"/>
  <c r="P157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0"/>
  <c r="BH100"/>
  <c r="BG100"/>
  <c r="BF100"/>
  <c r="T100"/>
  <c r="T99"/>
  <c r="T98"/>
  <c r="R100"/>
  <c r="R99"/>
  <c r="R98"/>
  <c r="P100"/>
  <c r="P99"/>
  <c r="P98"/>
  <c r="J93"/>
  <c r="F93"/>
  <c r="F91"/>
  <c r="E89"/>
  <c r="J58"/>
  <c r="F58"/>
  <c r="F56"/>
  <c r="E54"/>
  <c r="J26"/>
  <c r="E26"/>
  <c r="J94"/>
  <c r="J25"/>
  <c r="J20"/>
  <c r="E20"/>
  <c r="F59"/>
  <c r="J19"/>
  <c r="J14"/>
  <c r="J56"/>
  <c r="E7"/>
  <c r="E85"/>
  <c i="4" r="J39"/>
  <c r="J38"/>
  <c i="1" r="AY58"/>
  <c i="4" r="J37"/>
  <c i="1" r="AX58"/>
  <c i="4"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5"/>
  <c r="F85"/>
  <c r="F83"/>
  <c r="E81"/>
  <c r="J58"/>
  <c r="F58"/>
  <c r="F56"/>
  <c r="E54"/>
  <c r="J26"/>
  <c r="E26"/>
  <c r="J59"/>
  <c r="J25"/>
  <c r="J20"/>
  <c r="E20"/>
  <c r="F59"/>
  <c r="J19"/>
  <c r="J14"/>
  <c r="J56"/>
  <c r="E7"/>
  <c r="E77"/>
  <c i="3" r="J39"/>
  <c r="J38"/>
  <c i="1" r="AY57"/>
  <c i="3" r="J37"/>
  <c i="1" r="AX57"/>
  <c i="3"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T218"/>
  <c r="R219"/>
  <c r="R218"/>
  <c r="P219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T212"/>
  <c r="R213"/>
  <c r="R212"/>
  <c r="P213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T179"/>
  <c r="R180"/>
  <c r="R179"/>
  <c r="P180"/>
  <c r="P179"/>
  <c r="BI178"/>
  <c r="BH178"/>
  <c r="BG178"/>
  <c r="BF178"/>
  <c r="T178"/>
  <c r="T177"/>
  <c r="R178"/>
  <c r="R177"/>
  <c r="P178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J95"/>
  <c r="F95"/>
  <c r="F93"/>
  <c r="E91"/>
  <c r="J58"/>
  <c r="F58"/>
  <c r="F56"/>
  <c r="E54"/>
  <c r="J26"/>
  <c r="E26"/>
  <c r="J59"/>
  <c r="J25"/>
  <c r="J20"/>
  <c r="E20"/>
  <c r="F96"/>
  <c r="J19"/>
  <c r="J14"/>
  <c r="J93"/>
  <c r="E7"/>
  <c r="E87"/>
  <c i="2" r="J37"/>
  <c r="J36"/>
  <c i="1" r="AY55"/>
  <c i="2" r="J35"/>
  <c i="1" r="AX55"/>
  <c i="2" r="BI430"/>
  <c r="BH430"/>
  <c r="BG430"/>
  <c r="BF430"/>
  <c r="T430"/>
  <c r="T429"/>
  <c r="R430"/>
  <c r="R429"/>
  <c r="P430"/>
  <c r="P429"/>
  <c r="BI427"/>
  <c r="BH427"/>
  <c r="BG427"/>
  <c r="BF427"/>
  <c r="T427"/>
  <c r="R427"/>
  <c r="P427"/>
  <c r="BI420"/>
  <c r="BH420"/>
  <c r="BG420"/>
  <c r="BF420"/>
  <c r="T420"/>
  <c r="R420"/>
  <c r="P420"/>
  <c r="BI405"/>
  <c r="BH405"/>
  <c r="BG405"/>
  <c r="BF405"/>
  <c r="T405"/>
  <c r="R405"/>
  <c r="P405"/>
  <c r="BI403"/>
  <c r="BH403"/>
  <c r="BG403"/>
  <c r="BF403"/>
  <c r="T403"/>
  <c r="R403"/>
  <c r="P403"/>
  <c r="BI388"/>
  <c r="BH388"/>
  <c r="BG388"/>
  <c r="BF388"/>
  <c r="T388"/>
  <c r="R388"/>
  <c r="P388"/>
  <c r="BI368"/>
  <c r="BH368"/>
  <c r="BG368"/>
  <c r="BF368"/>
  <c r="T368"/>
  <c r="R368"/>
  <c r="P368"/>
  <c r="BI366"/>
  <c r="BH366"/>
  <c r="BG366"/>
  <c r="BF366"/>
  <c r="T366"/>
  <c r="R366"/>
  <c r="P366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19"/>
  <c r="BH319"/>
  <c r="BG319"/>
  <c r="BF319"/>
  <c r="T319"/>
  <c r="R319"/>
  <c r="P319"/>
  <c r="BI300"/>
  <c r="BH300"/>
  <c r="BG300"/>
  <c r="BF300"/>
  <c r="T300"/>
  <c r="R300"/>
  <c r="P30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T256"/>
  <c r="R257"/>
  <c r="R256"/>
  <c r="P257"/>
  <c r="P256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5"/>
  <c r="BH245"/>
  <c r="BG245"/>
  <c r="BF245"/>
  <c r="T245"/>
  <c r="R245"/>
  <c r="P245"/>
  <c r="BI209"/>
  <c r="BH209"/>
  <c r="BG209"/>
  <c r="BF209"/>
  <c r="T209"/>
  <c r="R209"/>
  <c r="P209"/>
  <c r="BI173"/>
  <c r="BH173"/>
  <c r="BG173"/>
  <c r="BF173"/>
  <c r="T173"/>
  <c r="R173"/>
  <c r="P173"/>
  <c r="BI167"/>
  <c r="BH167"/>
  <c r="BG167"/>
  <c r="BF167"/>
  <c r="T167"/>
  <c r="R167"/>
  <c r="P167"/>
  <c r="BI158"/>
  <c r="BH158"/>
  <c r="BG158"/>
  <c r="BF158"/>
  <c r="T158"/>
  <c r="R158"/>
  <c r="P158"/>
  <c r="BI148"/>
  <c r="BH148"/>
  <c r="BG148"/>
  <c r="BF148"/>
  <c r="T148"/>
  <c r="R148"/>
  <c r="P148"/>
  <c r="BI121"/>
  <c r="BH121"/>
  <c r="BG121"/>
  <c r="BF121"/>
  <c r="T121"/>
  <c r="R121"/>
  <c r="P121"/>
  <c r="BI101"/>
  <c r="BH101"/>
  <c r="BG101"/>
  <c r="BF101"/>
  <c r="T101"/>
  <c r="R101"/>
  <c r="P101"/>
  <c r="BI92"/>
  <c r="BH92"/>
  <c r="BG92"/>
  <c r="BF92"/>
  <c r="T92"/>
  <c r="T91"/>
  <c r="R92"/>
  <c r="R91"/>
  <c r="P92"/>
  <c r="P91"/>
  <c r="J85"/>
  <c r="F85"/>
  <c r="F83"/>
  <c r="E81"/>
  <c r="J54"/>
  <c r="F54"/>
  <c r="F52"/>
  <c r="E50"/>
  <c r="J24"/>
  <c r="E24"/>
  <c r="J86"/>
  <c r="J23"/>
  <c r="J18"/>
  <c r="E18"/>
  <c r="F86"/>
  <c r="J17"/>
  <c r="J12"/>
  <c r="J83"/>
  <c r="E7"/>
  <c r="E79"/>
  <c i="1" r="L50"/>
  <c r="AM50"/>
  <c r="AM49"/>
  <c r="L49"/>
  <c r="AM47"/>
  <c r="L47"/>
  <c r="L45"/>
  <c r="L44"/>
  <c i="2" r="BK273"/>
  <c i="3" r="BK244"/>
  <c r="BK217"/>
  <c r="BK184"/>
  <c r="BK107"/>
  <c r="J192"/>
  <c r="BK106"/>
  <c r="BK219"/>
  <c i="5" r="BK140"/>
  <c i="6" r="BK105"/>
  <c i="2" r="BK362"/>
  <c r="J252"/>
  <c i="3" r="BK196"/>
  <c r="BK130"/>
  <c r="J234"/>
  <c r="J244"/>
  <c r="J119"/>
  <c i="5" r="J125"/>
  <c r="BK150"/>
  <c r="BK135"/>
  <c r="J121"/>
  <c i="6" r="BK131"/>
  <c r="J116"/>
  <c r="BK102"/>
  <c r="J102"/>
  <c i="2" r="J250"/>
  <c i="3" r="BK141"/>
  <c r="BK147"/>
  <c r="BK158"/>
  <c r="BK139"/>
  <c r="J152"/>
  <c i="4" r="BK127"/>
  <c i="6" r="BK98"/>
  <c i="2" r="J427"/>
  <c r="J319"/>
  <c r="J245"/>
  <c i="3" r="J211"/>
  <c r="J246"/>
  <c r="J159"/>
  <c r="BK224"/>
  <c r="J123"/>
  <c r="BK241"/>
  <c r="BK115"/>
  <c i="4" r="BK121"/>
  <c r="BK117"/>
  <c r="J103"/>
  <c i="5" r="J131"/>
  <c i="6" r="J109"/>
  <c r="J117"/>
  <c i="3" r="BK221"/>
  <c r="J240"/>
  <c r="J137"/>
  <c i="2" r="BK357"/>
  <c r="F36"/>
  <c r="BK368"/>
  <c r="J209"/>
  <c i="3" r="J207"/>
  <c r="J174"/>
  <c r="J148"/>
  <c r="BK216"/>
  <c i="4" r="BK128"/>
  <c r="BK93"/>
  <c i="5" r="J152"/>
  <c i="6" r="BK111"/>
  <c i="2" r="BK300"/>
  <c r="J121"/>
  <c i="3" r="BK222"/>
  <c r="BK186"/>
  <c r="BK194"/>
  <c r="BK113"/>
  <c r="J247"/>
  <c r="BK131"/>
  <c i="4" r="J122"/>
  <c r="BK115"/>
  <c r="J116"/>
  <c i="5" r="BK134"/>
  <c r="J124"/>
  <c r="J135"/>
  <c r="J122"/>
  <c r="BK108"/>
  <c r="BK147"/>
  <c r="BK136"/>
  <c r="J116"/>
  <c i="6" r="J119"/>
  <c r="BK96"/>
  <c r="BK116"/>
  <c i="7" r="J84"/>
  <c i="2" r="F37"/>
  <c i="5" r="J111"/>
  <c r="J153"/>
  <c i="6" r="J130"/>
  <c r="J95"/>
  <c i="3" r="BK168"/>
  <c r="J242"/>
  <c r="BK156"/>
  <c r="BK116"/>
  <c r="J127"/>
  <c i="4" r="J115"/>
  <c r="J127"/>
  <c r="J110"/>
  <c i="6" r="BK115"/>
  <c r="J142"/>
  <c r="J114"/>
  <c i="2" r="J430"/>
  <c r="BK209"/>
  <c i="3" r="J164"/>
  <c r="BK208"/>
  <c r="BK223"/>
  <c r="J231"/>
  <c r="J243"/>
  <c r="J157"/>
  <c i="4" r="BK112"/>
  <c r="J96"/>
  <c i="5" r="BK123"/>
  <c i="6" r="BK113"/>
  <c r="J131"/>
  <c r="BK108"/>
  <c r="J138"/>
  <c i="2" r="BK319"/>
  <c r="BK92"/>
  <c i="3" r="BK209"/>
  <c r="J204"/>
  <c r="BK161"/>
  <c r="BK110"/>
  <c r="BK192"/>
  <c r="BK247"/>
  <c i="4" r="J93"/>
  <c i="5" r="BK160"/>
  <c r="J108"/>
  <c i="6" r="J144"/>
  <c i="2" r="BK261"/>
  <c i="3" r="BK228"/>
  <c r="J203"/>
  <c r="J202"/>
  <c r="J199"/>
  <c r="BK140"/>
  <c r="BK155"/>
  <c i="4" r="J105"/>
  <c r="BK124"/>
  <c i="5" r="J149"/>
  <c r="J141"/>
  <c r="J127"/>
  <c r="BK128"/>
  <c r="J143"/>
  <c r="BK130"/>
  <c i="6" r="J143"/>
  <c r="BK117"/>
  <c r="J126"/>
  <c r="J103"/>
  <c i="2" r="BK266"/>
  <c r="J92"/>
  <c i="3" r="J198"/>
  <c r="J189"/>
  <c r="BK121"/>
  <c r="BK204"/>
  <c i="4" r="J126"/>
  <c i="5" r="J104"/>
  <c r="J137"/>
  <c i="6" r="BK123"/>
  <c i="2" r="J277"/>
  <c r="BK121"/>
  <c i="3" r="BK127"/>
  <c r="BK126"/>
  <c r="J108"/>
  <c r="BK163"/>
  <c r="BK169"/>
  <c r="J173"/>
  <c r="BK165"/>
  <c i="4" r="BK130"/>
  <c r="J109"/>
  <c i="5" r="BK125"/>
  <c r="BK129"/>
  <c i="6" r="BK128"/>
  <c r="J92"/>
  <c i="3" r="J158"/>
  <c r="BK149"/>
  <c r="J187"/>
  <c r="BK232"/>
  <c r="BK187"/>
  <c r="BK166"/>
  <c i="4" r="BK120"/>
  <c i="5" r="BK153"/>
  <c r="BK119"/>
  <c i="6" r="J108"/>
  <c r="BK127"/>
  <c i="2" r="J273"/>
  <c i="3" r="BK183"/>
  <c r="J237"/>
  <c r="BK150"/>
  <c r="J115"/>
  <c r="J131"/>
  <c r="J135"/>
  <c r="BK119"/>
  <c i="4" r="BK113"/>
  <c r="J111"/>
  <c i="5" r="BK131"/>
  <c r="BK138"/>
  <c i="6" r="BK95"/>
  <c r="BK100"/>
  <c i="2" r="BK430"/>
  <c r="BK257"/>
  <c i="3" r="BK238"/>
  <c r="J186"/>
  <c r="J180"/>
  <c r="BK180"/>
  <c r="J104"/>
  <c r="J132"/>
  <c r="J144"/>
  <c i="4" r="BK126"/>
  <c i="5" r="J157"/>
  <c i="6" r="J145"/>
  <c i="2" r="BK427"/>
  <c r="BK275"/>
  <c r="BK158"/>
  <c i="3" r="J153"/>
  <c r="BK190"/>
  <c r="BK109"/>
  <c r="BK124"/>
  <c r="J151"/>
  <c r="BK157"/>
  <c r="J178"/>
  <c r="BK237"/>
  <c r="BK105"/>
  <c i="4" r="J102"/>
  <c r="J101"/>
  <c i="5" r="BK151"/>
  <c r="BK114"/>
  <c r="BK104"/>
  <c r="J142"/>
  <c r="J129"/>
  <c r="BK115"/>
  <c r="J107"/>
  <c r="J140"/>
  <c r="J115"/>
  <c r="BK139"/>
  <c r="BK127"/>
  <c r="BK100"/>
  <c i="6" r="J127"/>
  <c r="J141"/>
  <c r="BK97"/>
  <c i="2" r="J275"/>
  <c r="BK101"/>
  <c i="3" r="J170"/>
  <c r="BK175"/>
  <c r="BK207"/>
  <c r="BK159"/>
  <c r="BK246"/>
  <c i="4" r="BK94"/>
  <c i="5" r="BK152"/>
  <c i="6" r="BK136"/>
  <c r="J136"/>
  <c i="2" r="BK388"/>
  <c r="J261"/>
  <c i="3" r="J235"/>
  <c r="J221"/>
  <c r="BK146"/>
  <c r="BK174"/>
  <c r="BK200"/>
  <c r="J184"/>
  <c r="BK199"/>
  <c r="J224"/>
  <c i="4" r="BK136"/>
  <c r="BK106"/>
  <c i="5" r="J160"/>
  <c i="6" r="BK130"/>
  <c r="J133"/>
  <c i="3" r="BK191"/>
  <c r="J216"/>
  <c r="BK103"/>
  <c r="BK172"/>
  <c r="BK215"/>
  <c r="BK120"/>
  <c r="BK195"/>
  <c r="J146"/>
  <c i="4" r="J95"/>
  <c r="BK116"/>
  <c i="5" r="J113"/>
  <c r="BK137"/>
  <c r="J150"/>
  <c i="6" r="BK138"/>
  <c r="J137"/>
  <c r="J120"/>
  <c i="2" r="J266"/>
  <c r="J101"/>
  <c i="3" r="J193"/>
  <c r="BK188"/>
  <c r="J196"/>
  <c r="J195"/>
  <c r="J208"/>
  <c i="4" r="BK114"/>
  <c r="BK99"/>
  <c r="BK119"/>
  <c i="5" r="BK107"/>
  <c i="6" r="J115"/>
  <c r="BK103"/>
  <c i="7" r="J86"/>
  <c i="2" r="BK403"/>
  <c i="1" r="AS56"/>
  <c i="3" r="J124"/>
  <c r="J245"/>
  <c r="J239"/>
  <c r="J109"/>
  <c i="4" r="BK118"/>
  <c i="6" r="J135"/>
  <c i="2" r="J405"/>
  <c r="J271"/>
  <c i="3" r="J172"/>
  <c r="BK102"/>
  <c r="J145"/>
  <c r="J169"/>
  <c r="J222"/>
  <c r="J241"/>
  <c r="J130"/>
  <c r="BK144"/>
  <c r="BK137"/>
  <c i="4" r="BK122"/>
  <c r="J112"/>
  <c r="J106"/>
  <c i="5" r="J133"/>
  <c r="BK154"/>
  <c r="J138"/>
  <c r="J128"/>
  <c r="J114"/>
  <c r="J105"/>
  <c r="J134"/>
  <c r="BK120"/>
  <c r="BK157"/>
  <c r="BK132"/>
  <c r="J120"/>
  <c i="6" r="BK134"/>
  <c r="BK125"/>
  <c r="BK121"/>
  <c r="J123"/>
  <c i="2" r="J368"/>
  <c i="3" r="J156"/>
  <c r="J223"/>
  <c r="J120"/>
  <c r="J236"/>
  <c r="BK122"/>
  <c r="J121"/>
  <c i="4" r="BK108"/>
  <c i="5" r="J136"/>
  <c i="6" r="BK110"/>
  <c i="7" r="BK86"/>
  <c i="2" r="BK271"/>
  <c r="J167"/>
  <c i="3" r="J166"/>
  <c r="J200"/>
  <c r="J106"/>
  <c r="J138"/>
  <c r="BK189"/>
  <c r="BK197"/>
  <c r="J219"/>
  <c r="J188"/>
  <c r="BK134"/>
  <c i="4" r="J121"/>
  <c r="BK96"/>
  <c r="BK111"/>
  <c i="5" r="J139"/>
  <c i="6" r="BK126"/>
  <c r="BK109"/>
  <c i="3" r="J191"/>
  <c r="J113"/>
  <c r="J136"/>
  <c r="BK170"/>
  <c r="BK210"/>
  <c r="BK171"/>
  <c i="4" r="J133"/>
  <c r="J120"/>
  <c i="5" r="J123"/>
  <c i="6" r="J124"/>
  <c r="J113"/>
  <c r="J111"/>
  <c r="J140"/>
  <c i="2" r="BK366"/>
  <c r="BK254"/>
  <c i="3" r="BK193"/>
  <c r="J238"/>
  <c r="J167"/>
  <c r="BK164"/>
  <c r="BK173"/>
  <c r="J147"/>
  <c i="4" r="J123"/>
  <c r="J118"/>
  <c r="J108"/>
  <c i="5" r="J130"/>
  <c i="6" r="BK106"/>
  <c r="J101"/>
  <c i="2" r="J362"/>
  <c r="BK250"/>
  <c i="3" r="J229"/>
  <c r="BK239"/>
  <c r="J205"/>
  <c r="J190"/>
  <c r="J155"/>
  <c r="J149"/>
  <c r="J139"/>
  <c i="4" r="BK109"/>
  <c i="6" r="BK119"/>
  <c r="BK99"/>
  <c i="2" r="J357"/>
  <c r="BK173"/>
  <c r="J34"/>
  <c i="6" r="BK140"/>
  <c i="2" r="J360"/>
  <c r="J173"/>
  <c i="3" r="J233"/>
  <c r="BK117"/>
  <c r="J140"/>
  <c r="BK243"/>
  <c r="BK235"/>
  <c r="BK135"/>
  <c i="4" r="J113"/>
  <c r="BK95"/>
  <c i="5" r="J154"/>
  <c i="6" r="BK114"/>
  <c i="2" r="J366"/>
  <c r="J251"/>
  <c i="3" r="J161"/>
  <c r="J163"/>
  <c r="J228"/>
  <c r="BK226"/>
  <c r="BK240"/>
  <c r="BK136"/>
  <c r="J102"/>
  <c r="J122"/>
  <c i="4" r="J99"/>
  <c r="BK103"/>
  <c i="5" r="J145"/>
  <c i="6" r="BK141"/>
  <c r="BK104"/>
  <c i="3" r="BK182"/>
  <c r="J117"/>
  <c r="J185"/>
  <c r="J126"/>
  <c r="BK234"/>
  <c r="J116"/>
  <c i="4" r="BK101"/>
  <c r="BK100"/>
  <c i="5" r="J110"/>
  <c i="6" r="BK133"/>
  <c r="BK101"/>
  <c r="J122"/>
  <c r="BK92"/>
  <c i="2" r="J403"/>
  <c r="BK251"/>
  <c i="3" r="J171"/>
  <c r="BK213"/>
  <c r="J141"/>
  <c r="J215"/>
  <c r="BK242"/>
  <c r="BK233"/>
  <c r="J112"/>
  <c r="J128"/>
  <c i="4" r="BK98"/>
  <c r="BK110"/>
  <c i="5" r="BK133"/>
  <c r="J159"/>
  <c i="6" r="BK135"/>
  <c r="BK120"/>
  <c r="J93"/>
  <c i="2" r="BK277"/>
  <c r="J158"/>
  <c i="3" r="J227"/>
  <c r="J232"/>
  <c r="BK231"/>
  <c r="J210"/>
  <c r="J194"/>
  <c r="BK178"/>
  <c i="4" r="J100"/>
  <c i="5" r="BK122"/>
  <c i="6" r="J134"/>
  <c i="7" r="BK84"/>
  <c i="2" r="BK245"/>
  <c i="3" r="J165"/>
  <c r="BK152"/>
  <c r="BK153"/>
  <c r="BK185"/>
  <c r="BK203"/>
  <c r="J118"/>
  <c r="J201"/>
  <c r="J217"/>
  <c r="BK118"/>
  <c i="4" r="J117"/>
  <c r="J124"/>
  <c r="J94"/>
  <c i="5" r="J147"/>
  <c r="J151"/>
  <c r="J146"/>
  <c r="J132"/>
  <c r="J126"/>
  <c r="BK111"/>
  <c r="J100"/>
  <c r="BK121"/>
  <c r="J106"/>
  <c r="BK142"/>
  <c r="BK126"/>
  <c i="6" r="BK145"/>
  <c r="J132"/>
  <c r="J110"/>
  <c r="BK93"/>
  <c r="J121"/>
  <c i="2" r="BK420"/>
  <c r="BK148"/>
  <c i="3" r="J103"/>
  <c r="J105"/>
  <c r="J225"/>
  <c r="J182"/>
  <c r="BK198"/>
  <c i="4" r="J107"/>
  <c r="BK133"/>
  <c i="6" r="BK137"/>
  <c r="J98"/>
  <c i="2" r="BK360"/>
  <c r="BK252"/>
  <c i="3" r="BK148"/>
  <c r="J175"/>
  <c r="J197"/>
  <c r="J213"/>
  <c r="J107"/>
  <c r="BK145"/>
  <c r="BK128"/>
  <c r="J150"/>
  <c i="4" r="BK105"/>
  <c r="J128"/>
  <c i="5" r="BK146"/>
  <c r="BK106"/>
  <c i="6" r="J112"/>
  <c r="BK132"/>
  <c i="3" r="BK143"/>
  <c r="BK167"/>
  <c r="BK205"/>
  <c r="BK104"/>
  <c r="BK206"/>
  <c r="BK229"/>
  <c r="BK245"/>
  <c r="BK125"/>
  <c i="4" r="J125"/>
  <c r="BK102"/>
  <c i="5" r="BK144"/>
  <c r="BK141"/>
  <c r="J119"/>
  <c i="6" r="BK118"/>
  <c r="J104"/>
  <c i="2" r="BK405"/>
  <c r="J300"/>
  <c r="J148"/>
  <c i="3" r="BK227"/>
  <c r="J114"/>
  <c r="BK111"/>
  <c r="J134"/>
  <c r="J125"/>
  <c r="J206"/>
  <c i="4" r="BK125"/>
  <c r="J114"/>
  <c r="BK92"/>
  <c i="5" r="BK145"/>
  <c r="BK105"/>
  <c i="6" r="J100"/>
  <c i="2" r="F35"/>
  <c r="BK268"/>
  <c i="3" r="J226"/>
  <c r="J162"/>
  <c r="BK132"/>
  <c r="BK211"/>
  <c r="BK114"/>
  <c r="BK123"/>
  <c i="4" r="BK123"/>
  <c i="6" r="BK122"/>
  <c i="2" r="J388"/>
  <c r="J257"/>
  <c i="3" r="J176"/>
  <c r="BK225"/>
  <c r="J111"/>
  <c r="BK176"/>
  <c i="4" r="J98"/>
  <c r="J97"/>
  <c r="BK107"/>
  <c i="5" r="BK116"/>
  <c r="BK110"/>
  <c r="BK124"/>
  <c i="6" r="BK144"/>
  <c r="J128"/>
  <c r="J125"/>
  <c r="BK143"/>
  <c r="J96"/>
  <c i="2" r="J254"/>
  <c i="3" r="J209"/>
  <c r="BK162"/>
  <c r="BK202"/>
  <c r="J143"/>
  <c i="4" r="J136"/>
  <c i="5" r="BK113"/>
  <c i="6" r="J106"/>
  <c r="J105"/>
  <c i="2" r="J420"/>
  <c r="J268"/>
  <c r="F34"/>
  <c i="4" r="BK97"/>
  <c r="J92"/>
  <c i="5" r="BK143"/>
  <c i="6" r="J99"/>
  <c r="J97"/>
  <c i="3" r="BK201"/>
  <c r="BK138"/>
  <c r="J110"/>
  <c i="4" r="J119"/>
  <c r="J130"/>
  <c i="5" r="BK159"/>
  <c i="2" r="BK167"/>
  <c i="3" r="BK151"/>
  <c r="J168"/>
  <c r="BK108"/>
  <c r="J142"/>
  <c r="J183"/>
  <c r="BK236"/>
  <c r="BK142"/>
  <c r="BK112"/>
  <c i="5" r="BK149"/>
  <c r="J144"/>
  <c i="6" r="BK142"/>
  <c r="BK124"/>
  <c r="J118"/>
  <c r="BK112"/>
  <c i="2" l="1" r="P166"/>
  <c r="BK260"/>
  <c r="J260"/>
  <c r="J66"/>
  <c r="R270"/>
  <c i="3" r="R133"/>
  <c r="BK160"/>
  <c r="J160"/>
  <c r="J69"/>
  <c r="P214"/>
  <c r="T220"/>
  <c i="2" r="P100"/>
  <c r="P90"/>
  <c r="BK270"/>
  <c r="J270"/>
  <c r="J67"/>
  <c r="P359"/>
  <c i="3" r="T101"/>
  <c r="T129"/>
  <c r="T154"/>
  <c r="P181"/>
  <c r="T214"/>
  <c r="R230"/>
  <c i="4" r="BK104"/>
  <c r="J104"/>
  <c r="J66"/>
  <c r="P129"/>
  <c i="5" r="P103"/>
  <c r="P109"/>
  <c r="BK112"/>
  <c r="J112"/>
  <c r="J69"/>
  <c r="T112"/>
  <c r="BK148"/>
  <c r="J148"/>
  <c r="J72"/>
  <c r="T158"/>
  <c r="T155"/>
  <c i="6" r="BK94"/>
  <c r="J94"/>
  <c r="J65"/>
  <c r="BK107"/>
  <c r="J107"/>
  <c r="J66"/>
  <c r="R129"/>
  <c i="2" r="T100"/>
  <c r="R260"/>
  <c r="BK359"/>
  <c r="J359"/>
  <c r="J68"/>
  <c i="3" r="P101"/>
  <c r="R129"/>
  <c r="BK154"/>
  <c r="J154"/>
  <c r="J68"/>
  <c r="T160"/>
  <c r="BK230"/>
  <c r="J230"/>
  <c r="J77"/>
  <c i="4" r="R91"/>
  <c r="R129"/>
  <c i="5" r="R118"/>
  <c r="BK158"/>
  <c r="J158"/>
  <c r="J75"/>
  <c i="6" r="BK91"/>
  <c r="J91"/>
  <c r="J64"/>
  <c r="T91"/>
  <c r="T94"/>
  <c r="BK129"/>
  <c r="J129"/>
  <c r="J67"/>
  <c r="R139"/>
  <c i="2" r="BK100"/>
  <c r="J100"/>
  <c r="J62"/>
  <c r="R100"/>
  <c r="P270"/>
  <c i="3" r="BK133"/>
  <c r="J133"/>
  <c r="J67"/>
  <c r="P160"/>
  <c r="BK214"/>
  <c r="J214"/>
  <c r="J74"/>
  <c r="R220"/>
  <c i="4" r="P91"/>
  <c r="T129"/>
  <c i="5" r="BK103"/>
  <c r="J103"/>
  <c r="J67"/>
  <c r="T118"/>
  <c r="P158"/>
  <c r="P155"/>
  <c i="2" r="R166"/>
  <c r="T260"/>
  <c r="T359"/>
  <c i="3" r="T133"/>
  <c r="BK181"/>
  <c r="J181"/>
  <c r="J72"/>
  <c r="R214"/>
  <c r="BK220"/>
  <c r="J220"/>
  <c r="J76"/>
  <c i="4" r="P104"/>
  <c i="5" r="BK109"/>
  <c r="J109"/>
  <c r="J68"/>
  <c r="T109"/>
  <c r="R112"/>
  <c r="R148"/>
  <c i="2" r="T166"/>
  <c r="T270"/>
  <c i="3" r="P133"/>
  <c r="T181"/>
  <c r="T230"/>
  <c i="4" r="T104"/>
  <c i="5" r="R103"/>
  <c r="P118"/>
  <c i="6" r="P91"/>
  <c r="R94"/>
  <c r="T107"/>
  <c r="T129"/>
  <c r="T139"/>
  <c i="7" r="P83"/>
  <c r="P82"/>
  <c r="P81"/>
  <c i="1" r="AU61"/>
  <c i="2" r="BK166"/>
  <c r="J166"/>
  <c r="J63"/>
  <c r="P260"/>
  <c r="P259"/>
  <c r="R359"/>
  <c i="3" r="R101"/>
  <c r="BK129"/>
  <c r="J129"/>
  <c r="J66"/>
  <c r="P154"/>
  <c r="R160"/>
  <c r="P220"/>
  <c i="4" r="BK91"/>
  <c r="T91"/>
  <c r="BK129"/>
  <c r="J129"/>
  <c r="J67"/>
  <c i="5" r="BK118"/>
  <c r="J118"/>
  <c r="J71"/>
  <c r="T148"/>
  <c r="R158"/>
  <c r="R155"/>
  <c i="6" r="P94"/>
  <c r="P107"/>
  <c r="P129"/>
  <c r="P139"/>
  <c i="7" r="BK83"/>
  <c r="BK82"/>
  <c r="J82"/>
  <c r="J60"/>
  <c r="R83"/>
  <c r="R82"/>
  <c r="R81"/>
  <c i="3" r="BK101"/>
  <c r="J101"/>
  <c r="J65"/>
  <c r="P129"/>
  <c r="R154"/>
  <c r="R181"/>
  <c r="P230"/>
  <c i="4" r="R104"/>
  <c i="5" r="T103"/>
  <c r="T102"/>
  <c r="R109"/>
  <c r="P112"/>
  <c r="P148"/>
  <c i="6" r="R91"/>
  <c r="R107"/>
  <c r="BK139"/>
  <c r="J139"/>
  <c r="J68"/>
  <c i="7" r="T83"/>
  <c r="T82"/>
  <c r="T81"/>
  <c i="2" r="BK429"/>
  <c r="J429"/>
  <c r="J69"/>
  <c r="BK256"/>
  <c r="J256"/>
  <c r="J64"/>
  <c i="3" r="BK177"/>
  <c r="J177"/>
  <c r="J70"/>
  <c r="BK179"/>
  <c r="J179"/>
  <c r="J71"/>
  <c i="5" r="BK156"/>
  <c r="J156"/>
  <c r="J74"/>
  <c i="2" r="BK91"/>
  <c r="J91"/>
  <c r="J61"/>
  <c i="3" r="BK212"/>
  <c r="J212"/>
  <c r="J73"/>
  <c r="BK218"/>
  <c r="J218"/>
  <c r="J75"/>
  <c i="5" r="BK99"/>
  <c r="J99"/>
  <c r="J65"/>
  <c i="6" r="BK90"/>
  <c r="J90"/>
  <c r="J63"/>
  <c i="7" r="F55"/>
  <c r="J78"/>
  <c r="E48"/>
  <c r="BE84"/>
  <c r="BE86"/>
  <c r="J52"/>
  <c i="6" r="BE105"/>
  <c r="BE108"/>
  <c r="BE113"/>
  <c r="BE114"/>
  <c r="BE127"/>
  <c r="BE137"/>
  <c r="BE141"/>
  <c r="J84"/>
  <c r="BE98"/>
  <c r="BE99"/>
  <c r="BE112"/>
  <c r="E78"/>
  <c r="J87"/>
  <c r="BE96"/>
  <c r="BE97"/>
  <c r="BE104"/>
  <c r="BE109"/>
  <c r="BE138"/>
  <c r="BE144"/>
  <c r="BE93"/>
  <c r="BE95"/>
  <c r="BE120"/>
  <c r="BE121"/>
  <c r="BE125"/>
  <c r="BE128"/>
  <c r="BE135"/>
  <c r="BE136"/>
  <c r="BE142"/>
  <c r="BE145"/>
  <c i="5" r="BK102"/>
  <c r="J102"/>
  <c r="J66"/>
  <c i="6" r="BE101"/>
  <c r="BE102"/>
  <c r="BE110"/>
  <c r="BE111"/>
  <c r="BE115"/>
  <c r="BE119"/>
  <c r="BE124"/>
  <c r="BE131"/>
  <c i="5" r="BK117"/>
  <c r="J117"/>
  <c r="J70"/>
  <c i="6" r="BE92"/>
  <c r="BE103"/>
  <c r="BE132"/>
  <c r="BE133"/>
  <c r="BE134"/>
  <c i="5" r="BK98"/>
  <c i="6" r="F87"/>
  <c r="BE106"/>
  <c r="BE116"/>
  <c r="BE117"/>
  <c r="BE118"/>
  <c r="BE122"/>
  <c r="BE123"/>
  <c r="BE126"/>
  <c r="BE140"/>
  <c r="BE143"/>
  <c r="BE100"/>
  <c r="BE130"/>
  <c i="5" r="J91"/>
  <c r="BE106"/>
  <c r="BE107"/>
  <c r="BE114"/>
  <c r="BE125"/>
  <c r="BE131"/>
  <c r="BE141"/>
  <c r="BE146"/>
  <c r="J59"/>
  <c r="BE137"/>
  <c r="BE138"/>
  <c r="BE123"/>
  <c r="BE136"/>
  <c r="BE147"/>
  <c r="BE150"/>
  <c r="BE159"/>
  <c i="4" r="J91"/>
  <c r="J65"/>
  <c i="5" r="BE110"/>
  <c r="BE145"/>
  <c r="E50"/>
  <c r="F94"/>
  <c r="BE104"/>
  <c r="BE113"/>
  <c r="BE121"/>
  <c r="BE122"/>
  <c r="BE134"/>
  <c r="BE135"/>
  <c r="BE140"/>
  <c r="BE142"/>
  <c r="BE157"/>
  <c r="BE105"/>
  <c r="BE108"/>
  <c r="BE115"/>
  <c r="BE116"/>
  <c r="BE126"/>
  <c r="BE127"/>
  <c r="BE128"/>
  <c r="BE129"/>
  <c r="BE144"/>
  <c r="BE149"/>
  <c r="BE151"/>
  <c r="BE152"/>
  <c r="BE153"/>
  <c r="BE154"/>
  <c r="BE111"/>
  <c r="BE120"/>
  <c r="BE124"/>
  <c r="BE130"/>
  <c r="BE133"/>
  <c r="BE139"/>
  <c r="BE143"/>
  <c r="BE160"/>
  <c r="BE100"/>
  <c r="BE119"/>
  <c r="BE132"/>
  <c i="3" r="BK100"/>
  <c r="J100"/>
  <c r="J64"/>
  <c i="4" r="J86"/>
  <c r="BE92"/>
  <c r="BE96"/>
  <c r="BE121"/>
  <c r="BE97"/>
  <c r="BE101"/>
  <c r="BE105"/>
  <c r="BE109"/>
  <c r="BE110"/>
  <c r="BE111"/>
  <c r="BE114"/>
  <c r="BE98"/>
  <c r="BE102"/>
  <c r="BE112"/>
  <c r="BE115"/>
  <c r="BE117"/>
  <c r="BE118"/>
  <c r="BE126"/>
  <c r="J83"/>
  <c r="BE94"/>
  <c r="BE103"/>
  <c r="BE113"/>
  <c r="BE133"/>
  <c r="BE136"/>
  <c r="E50"/>
  <c r="F86"/>
  <c r="BE95"/>
  <c r="BE119"/>
  <c r="BE122"/>
  <c r="BE123"/>
  <c r="BE128"/>
  <c r="BE130"/>
  <c r="BE100"/>
  <c r="BE106"/>
  <c r="BE108"/>
  <c r="BE116"/>
  <c r="BE124"/>
  <c r="BE127"/>
  <c r="BE93"/>
  <c r="BE99"/>
  <c r="BE107"/>
  <c r="BE120"/>
  <c r="BE125"/>
  <c i="3" r="E50"/>
  <c r="J96"/>
  <c r="BE104"/>
  <c r="BE111"/>
  <c r="BE114"/>
  <c r="BE130"/>
  <c r="BE138"/>
  <c r="BE143"/>
  <c r="BE145"/>
  <c r="BE148"/>
  <c r="BE149"/>
  <c r="BE169"/>
  <c r="BE185"/>
  <c r="BE191"/>
  <c r="BE201"/>
  <c r="BE202"/>
  <c r="BE207"/>
  <c r="BE208"/>
  <c r="BE210"/>
  <c r="BE215"/>
  <c r="BE222"/>
  <c r="BE223"/>
  <c r="BE228"/>
  <c r="BE240"/>
  <c r="BE244"/>
  <c r="BE246"/>
  <c r="BE247"/>
  <c i="2" r="BK259"/>
  <c r="J259"/>
  <c r="J65"/>
  <c i="3" r="BE103"/>
  <c r="BE113"/>
  <c r="BE115"/>
  <c r="BE118"/>
  <c r="BE120"/>
  <c r="BE137"/>
  <c r="BE150"/>
  <c r="BE153"/>
  <c r="BE162"/>
  <c r="BE174"/>
  <c r="BE236"/>
  <c r="BE237"/>
  <c r="BE238"/>
  <c r="BE245"/>
  <c r="BE105"/>
  <c r="BE112"/>
  <c r="BE121"/>
  <c r="BE124"/>
  <c r="BE127"/>
  <c r="BE128"/>
  <c r="BE155"/>
  <c r="BE164"/>
  <c r="BE165"/>
  <c r="BE166"/>
  <c r="BE171"/>
  <c r="BE175"/>
  <c r="BE188"/>
  <c r="BE189"/>
  <c r="BE213"/>
  <c r="BE216"/>
  <c r="BE221"/>
  <c r="F59"/>
  <c r="BE106"/>
  <c r="BE117"/>
  <c r="BE122"/>
  <c r="BE123"/>
  <c r="BE132"/>
  <c r="BE140"/>
  <c r="BE141"/>
  <c r="BE142"/>
  <c r="BE146"/>
  <c r="BE167"/>
  <c r="BE183"/>
  <c r="BE190"/>
  <c r="BE197"/>
  <c r="BE203"/>
  <c r="BE217"/>
  <c r="BE219"/>
  <c r="BE134"/>
  <c r="BE135"/>
  <c r="BE139"/>
  <c r="BE144"/>
  <c r="BE151"/>
  <c r="BE152"/>
  <c r="BE156"/>
  <c r="BE157"/>
  <c r="BE158"/>
  <c r="BE161"/>
  <c r="BE168"/>
  <c r="BE173"/>
  <c r="BE182"/>
  <c r="BE184"/>
  <c r="BE193"/>
  <c r="BE204"/>
  <c r="BE209"/>
  <c r="BE225"/>
  <c r="BE226"/>
  <c r="BE229"/>
  <c r="BE231"/>
  <c r="J56"/>
  <c r="BE102"/>
  <c r="BE125"/>
  <c r="BE131"/>
  <c r="BE136"/>
  <c r="BE159"/>
  <c r="BE172"/>
  <c r="BE176"/>
  <c r="BE195"/>
  <c r="BE196"/>
  <c r="BE211"/>
  <c r="BE227"/>
  <c r="BE234"/>
  <c r="BE235"/>
  <c r="BE107"/>
  <c r="BE108"/>
  <c r="BE109"/>
  <c r="BE110"/>
  <c r="BE116"/>
  <c r="BE119"/>
  <c r="BE126"/>
  <c r="BE147"/>
  <c r="BE163"/>
  <c r="BE170"/>
  <c r="BE178"/>
  <c r="BE186"/>
  <c r="BE187"/>
  <c r="BE198"/>
  <c r="BE199"/>
  <c r="BE200"/>
  <c r="BE206"/>
  <c r="BE232"/>
  <c r="BE233"/>
  <c r="BE242"/>
  <c r="BE243"/>
  <c r="BE180"/>
  <c r="BE192"/>
  <c r="BE194"/>
  <c r="BE205"/>
  <c r="BE224"/>
  <c r="BE239"/>
  <c r="BE241"/>
  <c i="1" r="BC55"/>
  <c r="BB55"/>
  <c i="2" r="E48"/>
  <c r="J52"/>
  <c r="F55"/>
  <c r="J55"/>
  <c r="BE92"/>
  <c r="BE101"/>
  <c r="BE121"/>
  <c r="BE148"/>
  <c r="BE158"/>
  <c r="BE167"/>
  <c r="BE173"/>
  <c r="BE209"/>
  <c r="BE245"/>
  <c r="BE250"/>
  <c r="BE251"/>
  <c r="BE252"/>
  <c r="BE254"/>
  <c r="BE257"/>
  <c r="BE261"/>
  <c r="BE266"/>
  <c r="BE268"/>
  <c r="BE271"/>
  <c r="BE273"/>
  <c r="BE275"/>
  <c r="BE277"/>
  <c r="BE300"/>
  <c r="BE319"/>
  <c r="BE357"/>
  <c r="BE360"/>
  <c r="BE362"/>
  <c r="BE366"/>
  <c r="BE368"/>
  <c r="BE388"/>
  <c r="BE403"/>
  <c r="BE405"/>
  <c r="BE420"/>
  <c r="BE427"/>
  <c r="BE430"/>
  <c i="1" r="BA55"/>
  <c r="BD55"/>
  <c r="AW55"/>
  <c i="7" r="J34"/>
  <c i="1" r="AW61"/>
  <c i="4" r="J36"/>
  <c i="1" r="AW58"/>
  <c i="3" r="F39"/>
  <c i="1" r="BD57"/>
  <c r="AS54"/>
  <c i="4" r="F38"/>
  <c i="1" r="BC58"/>
  <c i="5" r="F39"/>
  <c i="1" r="BD59"/>
  <c i="6" r="F36"/>
  <c i="1" r="BA60"/>
  <c i="7" r="F34"/>
  <c i="1" r="BA61"/>
  <c i="5" r="F37"/>
  <c i="1" r="BB59"/>
  <c i="3" r="F36"/>
  <c i="1" r="BA57"/>
  <c i="4" r="F39"/>
  <c i="1" r="BD58"/>
  <c i="7" r="F35"/>
  <c i="1" r="BB61"/>
  <c i="6" r="J36"/>
  <c i="1" r="AW60"/>
  <c i="5" r="F38"/>
  <c i="1" r="BC59"/>
  <c i="4" r="F36"/>
  <c i="1" r="BA58"/>
  <c i="7" r="F37"/>
  <c i="1" r="BD61"/>
  <c i="3" r="F38"/>
  <c i="1" r="BC57"/>
  <c i="7" r="F36"/>
  <c i="1" r="BC61"/>
  <c i="5" r="J36"/>
  <c i="1" r="AW59"/>
  <c i="6" r="F39"/>
  <c i="1" r="BD60"/>
  <c i="6" r="F38"/>
  <c i="1" r="BC60"/>
  <c i="4" r="F37"/>
  <c i="1" r="BB58"/>
  <c i="5" r="F36"/>
  <c i="1" r="BA59"/>
  <c i="3" r="F37"/>
  <c i="1" r="BB57"/>
  <c i="6" r="F37"/>
  <c i="1" r="BB60"/>
  <c i="3" r="J36"/>
  <c i="1" r="AW57"/>
  <c i="2" l="1" r="T90"/>
  <c r="P89"/>
  <c i="1" r="AU55"/>
  <c i="3" r="R100"/>
  <c r="R99"/>
  <c i="4" r="T90"/>
  <c r="T89"/>
  <c r="P90"/>
  <c r="P89"/>
  <c i="1" r="AU58"/>
  <c i="5" r="R117"/>
  <c r="P102"/>
  <c i="4" r="BK90"/>
  <c r="BK89"/>
  <c r="J89"/>
  <c i="5" r="R102"/>
  <c r="R97"/>
  <c i="2" r="T259"/>
  <c r="T89"/>
  <c i="6" r="T90"/>
  <c i="5" r="T117"/>
  <c r="T97"/>
  <c i="4" r="R90"/>
  <c r="R89"/>
  <c i="6" r="P90"/>
  <c i="1" r="AU60"/>
  <c i="6" r="R90"/>
  <c i="2" r="R259"/>
  <c i="3" r="T100"/>
  <c r="T99"/>
  <c r="P100"/>
  <c r="P99"/>
  <c i="1" r="AU57"/>
  <c i="5" r="P117"/>
  <c i="2" r="R90"/>
  <c r="R89"/>
  <c r="BK90"/>
  <c r="J90"/>
  <c r="J60"/>
  <c i="7" r="J83"/>
  <c r="J61"/>
  <c r="BK81"/>
  <c r="J81"/>
  <c r="J59"/>
  <c i="5" r="BK155"/>
  <c r="J155"/>
  <c r="J73"/>
  <c r="J98"/>
  <c r="J64"/>
  <c i="3" r="BK99"/>
  <c r="J99"/>
  <c r="J63"/>
  <c i="2" r="BK89"/>
  <c r="J89"/>
  <c i="3" r="F35"/>
  <c i="1" r="AZ57"/>
  <c i="4" r="J32"/>
  <c i="1" r="AG58"/>
  <c i="7" r="F33"/>
  <c i="1" r="AZ61"/>
  <c i="5" r="J35"/>
  <c i="1" r="AV59"/>
  <c r="AT59"/>
  <c i="7" r="J33"/>
  <c i="1" r="AV61"/>
  <c r="AT61"/>
  <c i="6" r="J35"/>
  <c i="1" r="AV60"/>
  <c r="AT60"/>
  <c i="3" r="J35"/>
  <c i="1" r="AV57"/>
  <c r="AT57"/>
  <c i="2" r="F33"/>
  <c i="1" r="AZ55"/>
  <c r="BC56"/>
  <c i="4" r="J35"/>
  <c i="1" r="AV58"/>
  <c r="AT58"/>
  <c r="AN58"/>
  <c i="6" r="F35"/>
  <c i="1" r="AZ60"/>
  <c i="2" r="J33"/>
  <c i="1" r="AV55"/>
  <c r="AT55"/>
  <c i="2" r="J30"/>
  <c i="1" r="AG55"/>
  <c r="BD56"/>
  <c r="BB56"/>
  <c i="4" r="F35"/>
  <c i="1" r="AZ58"/>
  <c r="BA56"/>
  <c r="AW56"/>
  <c i="5" r="F35"/>
  <c i="1" r="AZ59"/>
  <c i="6" r="J32"/>
  <c i="1" r="AG60"/>
  <c i="5" l="1" r="P97"/>
  <c i="1" r="AU59"/>
  <c i="4" r="J90"/>
  <c r="J64"/>
  <c r="J63"/>
  <c i="5" r="BK97"/>
  <c r="J97"/>
  <c r="J63"/>
  <c i="1" r="AN60"/>
  <c i="6" r="J41"/>
  <c i="4" r="J41"/>
  <c i="1" r="AN55"/>
  <c i="2" r="J59"/>
  <c r="J39"/>
  <c i="1" r="AU56"/>
  <c r="AU54"/>
  <c i="7" r="J30"/>
  <c i="1" r="AG61"/>
  <c r="AY56"/>
  <c i="3" r="J32"/>
  <c i="1" r="AG57"/>
  <c r="BD54"/>
  <c r="W33"/>
  <c r="BA54"/>
  <c r="W30"/>
  <c r="BB54"/>
  <c r="W31"/>
  <c r="AZ56"/>
  <c r="AV56"/>
  <c r="AT56"/>
  <c r="BC54"/>
  <c r="W32"/>
  <c r="AX56"/>
  <c i="7" l="1" r="J39"/>
  <c i="3" r="J41"/>
  <c i="1" r="AN57"/>
  <c r="AN61"/>
  <c r="AX54"/>
  <c r="AW54"/>
  <c r="AK30"/>
  <c r="AY54"/>
  <c i="5" r="J32"/>
  <c i="1" r="AG59"/>
  <c r="AN59"/>
  <c r="AZ54"/>
  <c r="W29"/>
  <c i="5" l="1" r="J41"/>
  <c i="1" r="AV54"/>
  <c r="AK29"/>
  <c r="AG56"/>
  <c r="AG54"/>
  <c r="AK26"/>
  <c l="1" r="AN5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<sst xmlns="http://schemas.openxmlformats.org/spreadsheetml/2006/main">
  <si>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</si>
  <si>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</si>
  <si>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</si>
  <si>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</si>
  <si>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</si>
  <si>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{9242b097-c2c2-40bd-a0c3-bfb3b264b66c}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</si>
  <si>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</si>
  <si>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</si>
  <si>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</si>
  <si>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</si>
  <si>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</si>
  <si>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</si>
  <si>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</si>
  <si>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</si>
  <si>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_22048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</si>
  <si>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</si>
  <si>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</si>
  <si>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stávající plynové kotelny</t>
  </si>
  <si>
    <t>KSO:</t>
  </si>
  <si>
    <t>801 31</t>
  </si>
  <si>
    <t>CC-CZ:</t>
  </si>
  <si>
    <t>1263</t>
  </si>
  <si>
    <t>Místo:</t>
  </si>
  <si>
    <t>pozemek parc. č. . 2401/24 , Plzeň</t>
  </si>
  <si>
    <t>Datum:</t>
  </si>
  <si>
    <t>19. 5. 2022</t>
  </si>
  <si>
    <t>CZ-CPV:</t>
  </si>
  <si>
    <t>45000000-7</t>
  </si>
  <si>
    <t>CZ-CPA:</t>
  </si>
  <si>
    <t>41.00.4</t>
  </si>
  <si>
    <t>Zadavatel:</t>
  </si>
  <si>
    <t>IČ:</t>
  </si>
  <si>
    <t>49778200</t>
  </si>
  <si>
    <t>MŠ pro zrakově postižené a vady řeči</t>
  </si>
  <si>
    <t>DIČ:</t>
  </si>
  <si>
    <t>CZ49778200</t>
  </si>
  <si>
    <t>Uchazeč:</t>
  </si>
  <si>
    <t>Vyplň údaj</t>
  </si>
  <si>
    <t>Projektant:</t>
  </si>
  <si>
    <t>49781812</t>
  </si>
  <si>
    <t>ing. arch. Pavel Šticha</t>
  </si>
  <si>
    <t/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</si>
  <si>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</si>
  <si>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</si>
  <si>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</si>
  <si>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</si>
  <si>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</si>
  <si>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</si>
  <si>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</si>
  <si>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</si>
  <si>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</si>
  <si>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</si>
  <si>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</si>
  <si>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</si>
  <si>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</si>
  <si>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</si>
  <si>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</si>
  <si>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</si>
  <si>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</si>
  <si>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</si>
  <si>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</si>
  <si>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</si>
  <si>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</si>
  <si>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</si>
  <si>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</si>
  <si>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</si>
  <si>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</si>
  <si>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</si>
  <si>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</si>
  <si>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</si>
  <si>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</si>
  <si>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</si>
  <si>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</si>
  <si>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</si>
  <si>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</si>
  <si>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</si>
  <si>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</si>
  <si>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</si>
  <si>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</si>
  <si>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</si>
  <si>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</si>
  <si>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</si>
  <si>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</si>
  <si>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</si>
  <si>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</si>
  <si>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</si>
  <si>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</si>
  <si>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 xml:space="preserve">ARCHITEKTONICKO-STAVEBNÍ ŘEŠENÍ </t>
  </si>
  <si>
    <t>STA</t>
  </si>
  <si>
    <t>1</t>
  </si>
  <si>
    <t>{4baf8504-a54b-40a4-97d5-941e6f37e16b}</t>
  </si>
  <si>
    <t>2</t>
  </si>
  <si>
    <t>D.1.4</t>
  </si>
  <si>
    <t xml:space="preserve"> TECHNIKA PROSTŘEDÍ STAVEB</t>
  </si>
  <si>
    <t>{844d2ebd-5424-43c0-83d6-e436157c4cb5}</t>
  </si>
  <si>
    <t>D.1.4.a</t>
  </si>
  <si>
    <t>Technologická část ÚT</t>
  </si>
  <si>
    <t>Soupis</t>
  </si>
  <si>
    <t>{60d89864-dd41-458c-a023-a9148670b55c}</t>
  </si>
  <si>
    <t>D.1.4.b</t>
  </si>
  <si>
    <t>ZTI</t>
  </si>
  <si>
    <t>{8b79d92f-9c17-4151-84de-e8dbdccf9b56}</t>
  </si>
  <si>
    <t>D.1.4.c</t>
  </si>
  <si>
    <t>Technologická část rozvody plynu</t>
  </si>
  <si>
    <t>{7d32d5e1-22d0-425f-b229-831182288a4e}</t>
  </si>
  <si>
    <t>D.1.4.d</t>
  </si>
  <si>
    <t>MĚŘENÍ A REGULACE</t>
  </si>
  <si>
    <t>{a91094f0-b1e7-4121-8360-7a59e53267d8}</t>
  </si>
  <si>
    <t>000</t>
  </si>
  <si>
    <t>VON - Vedlější a ostatní náklady stavby</t>
  </si>
  <si>
    <t>{36a8122a-efc7-408f-aa32-1ef2bdf9be9a}</t>
  </si>
  <si>
    <t>KRYCÍ LIST SOUPISU PRACÍ</t>
  </si>
  <si>
    <t>Objekt:</t>
  </si>
  <si>
    <t xml:space="preserve">D.1.1 - ARCHITEKTONICKO-STAVEBNÍ ŘEŠENÍ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</si>
  <si>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</si>
  <si>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</si>
  <si>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</si>
  <si>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</si>
  <si>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</si>
  <si>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</si>
  <si>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</si>
  <si>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</si>
  <si>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</si>
  <si>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</si>
  <si>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</si>
  <si>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</si>
  <si>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</si>
  <si>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</si>
  <si>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</si>
  <si>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</si>
  <si>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</si>
  <si>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</si>
  <si>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</si>
  <si>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</si>
  <si>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</si>
  <si>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</si>
  <si>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</si>
  <si>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</si>
  <si>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</si>
  <si>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</si>
  <si>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</si>
  <si>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</si>
  <si>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</si>
  <si>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</si>
  <si>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</si>
  <si>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</si>
  <si>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</si>
  <si>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</si>
  <si>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ve zdivu nadzákladovém cihlami pálenými plochy přes 0,25 m2 do 1 m2 na maltu vápenocementovou</t>
  </si>
  <si>
    <t>m3</t>
  </si>
  <si>
    <t>CS ÚRS 2022 01</t>
  </si>
  <si>
    <t>4</t>
  </si>
  <si>
    <t>-949357158</t>
  </si>
  <si>
    <t>Online PSC</t>
  </si>
  <si>
    <t>https://podminky.urs.cz/item/CS_URS_2022_01/310238211</t>
  </si>
  <si>
    <t>VV</t>
  </si>
  <si>
    <t>původní přívod vzduchu u podlahy 950/600mm</t>
  </si>
  <si>
    <t>- zmenšení přívodního větracího otvoru při podlaze na finální rozměr 200x200mm, opatřeno krycí mřížkou se zavíratelnou žaluzií</t>
  </si>
  <si>
    <t>((0,95*0,6)-(0,2*0,2))*0,5 "kotelna</t>
  </si>
  <si>
    <t>zazdění a začištění původního otvoru po ventilátoru</t>
  </si>
  <si>
    <t>(0,3*0,3)*0,3 "kotelna</t>
  </si>
  <si>
    <t>Součet</t>
  </si>
  <si>
    <t>6</t>
  </si>
  <si>
    <t>Úpravy povrchů, podlahy a osazování výplní</t>
  </si>
  <si>
    <t>611321131</t>
  </si>
  <si>
    <t>Potažení vnitřních ploch vápenocementovým štukem tloušťky do 3 mm vodorovných konstrukcí stropů rovných</t>
  </si>
  <si>
    <t>m2</t>
  </si>
  <si>
    <t>1309767465</t>
  </si>
  <si>
    <t>https://podminky.urs.cz/item/CS_URS_2022_01/611321131</t>
  </si>
  <si>
    <t xml:space="preserve">o finální dočištění a povrchové úpravy štukováním </t>
  </si>
  <si>
    <t>V rámci rekonstrukce stávající plynové kotelny budou stavebně upraveny tyto prostory :</t>
  </si>
  <si>
    <t>•</t>
  </si>
  <si>
    <t>č. 01</t>
  </si>
  <si>
    <t xml:space="preserve">DÍLNA   sanace betonové podlahové mazaniny betonovou stěrkou + nový omyvatelný nátěr na beton</t>
  </si>
  <si>
    <t>s vyvedením na svislé stěny do výšky 100mm + nové štukování stěn + omyvatelná malba strop a stěny</t>
  </si>
  <si>
    <t>20,35</t>
  </si>
  <si>
    <t>č. 02</t>
  </si>
  <si>
    <t xml:space="preserve">WC     sanace betonové podlahové mazaniny betonovou stěrkou + nový omyvatelný nátěr na beton</t>
  </si>
  <si>
    <t xml:space="preserve">1,70 </t>
  </si>
  <si>
    <t>č. 03</t>
  </si>
  <si>
    <t xml:space="preserve">KOTELNA    sanace betonové podlahové mazaniny betonovou stěrkou + nový omyvatelný nátěr na beton</t>
  </si>
  <si>
    <t>39,83</t>
  </si>
  <si>
    <t>612321131</t>
  </si>
  <si>
    <t>Potažení vnitřních ploch vápenocementovým štukem tloušťky do 3 mm svislých konstrukcí stěn</t>
  </si>
  <si>
    <t>-217454666</t>
  </si>
  <si>
    <t>https://podminky.urs.cz/item/CS_URS_2022_01/612321131</t>
  </si>
  <si>
    <t>(4*2+0,1*2+5,5*2)*2,95</t>
  </si>
  <si>
    <t>-(0,6*2+1,3*2+1,64*2,05+2*1,06+0,9*0,6)</t>
  </si>
  <si>
    <t>(1,95*2+0,85*2)*2,95</t>
  </si>
  <si>
    <t>-(0,6*2+0,45*0,9)</t>
  </si>
  <si>
    <t>(5*2+0,6*2+8,75*2+0,15*2+0,3*2+0,1*4+0,7*2)*2,95</t>
  </si>
  <si>
    <t>*(5*2+0,6*2+8,75*2+1,3+0,15*2+0,3*2+0,1*4) "sokl - finální nátěr betonové podlahové mazaniny s vyvedením na svislé stěny do 100mm</t>
  </si>
  <si>
    <t>-(2,08*1,06+0,8*2+0,9*0,6+0,8*0,6+2,5*1,06+1,3*2)</t>
  </si>
  <si>
    <t>ostění</t>
  </si>
  <si>
    <t>(1,64+2*2,05+2+2*1,06+0,9+2*0,6)*0,2</t>
  </si>
  <si>
    <t>(0,45+2*0,9)*0,2</t>
  </si>
  <si>
    <t>612325213</t>
  </si>
  <si>
    <t>Vápenocementová omítka jednotlivých malých ploch hladká na stěnách, plochy jednotlivě přes 0,25 do 1 m2</t>
  </si>
  <si>
    <t>kus</t>
  </si>
  <si>
    <t>1673889156</t>
  </si>
  <si>
    <t>https://podminky.urs.cz/item/CS_URS_2022_01/612325213</t>
  </si>
  <si>
    <t>1 "kotelna</t>
  </si>
  <si>
    <t>dočištění v rámci napojení nového odkouření na stávající komínové těleso</t>
  </si>
  <si>
    <t>5</t>
  </si>
  <si>
    <t>622525103</t>
  </si>
  <si>
    <t>Omítka tenkovrstvá jednotlivých malých ploch silikátová, akrylátová, silikonová nebo silikonsilikátová stěn, plochy jednotlivě přes 0,25 do 0,5 m2</t>
  </si>
  <si>
    <t>-742395553</t>
  </si>
  <si>
    <t>https://podminky.urs.cz/item/CS_URS_2022_01/622525103</t>
  </si>
  <si>
    <t>9</t>
  </si>
  <si>
    <t>Ostatní konstrukce a práce, bourání</t>
  </si>
  <si>
    <t>915111115</t>
  </si>
  <si>
    <t>Vodorovné dopravní značení stříkané barvou dělící čára šířky 125 mm souvislá žlutá základní</t>
  </si>
  <si>
    <t>m</t>
  </si>
  <si>
    <t>229657190</t>
  </si>
  <si>
    <t>https://podminky.urs.cz/item/CS_URS_2022_01/915111115</t>
  </si>
  <si>
    <t>výstražné pruhy žlutou barvou na hranách výškových rozdílů v podlahách a základech pro plynové kotle</t>
  </si>
  <si>
    <t>(1,85+3,85+1,85+1,45)</t>
  </si>
  <si>
    <t>7</t>
  </si>
  <si>
    <t>949101111</t>
  </si>
  <si>
    <t>Lešení pomocné pracovní pro objekty pozemních staveb pro zatížení do 150 kg/m2, o výšce lešeňové podlahy do 1,9 m</t>
  </si>
  <si>
    <t>1503748824</t>
  </si>
  <si>
    <t>https://podminky.urs.cz/item/CS_URS_2022_01/949101111</t>
  </si>
  <si>
    <t>(4*2+0,1*2+5,5*2)</t>
  </si>
  <si>
    <t>(1,95*2+0,85*2)</t>
  </si>
  <si>
    <t>(5*2+0,6*2+8,75*2+0,15*2+0,3*2+0,1*4+0,7*2)</t>
  </si>
  <si>
    <t>8</t>
  </si>
  <si>
    <t>952901111</t>
  </si>
  <si>
    <t>Vyčištění budov nebo objektů před předáním do užívání budov bytové nebo občanské výstavby, světlé výšky podlaží do 4 m</t>
  </si>
  <si>
    <t>-439373018</t>
  </si>
  <si>
    <t>https://podminky.urs.cz/item/CS_URS_2022_01/952901111</t>
  </si>
  <si>
    <t>953943211</t>
  </si>
  <si>
    <t>Osazování drobných kovových předmětů kotvených do stěny hasicího přístroje</t>
  </si>
  <si>
    <t>1586561672</t>
  </si>
  <si>
    <t>https://podminky.urs.cz/item/CS_URS_2022_01/953943211</t>
  </si>
  <si>
    <t>P</t>
  </si>
  <si>
    <t>Poznámka k položce:_x000d_
PO01</t>
  </si>
  <si>
    <t xml:space="preserve">2x hasící přístroj -  kusů PHP CO2 5 kg.  sněhový</t>
  </si>
  <si>
    <t>10</t>
  </si>
  <si>
    <t>M</t>
  </si>
  <si>
    <t>44932211</t>
  </si>
  <si>
    <t>přístroj hasicí ruční sněhový KS 5 BG</t>
  </si>
  <si>
    <t>1636509685</t>
  </si>
  <si>
    <t>11</t>
  </si>
  <si>
    <t>35442237</t>
  </si>
  <si>
    <t>bezpečnostní tabulka plast (A5)</t>
  </si>
  <si>
    <t>-740168517</t>
  </si>
  <si>
    <t>12</t>
  </si>
  <si>
    <t>985131311</t>
  </si>
  <si>
    <t>Očištění ploch stěn, rubu kleneb a podlah ruční dočištění ocelovými kartáči</t>
  </si>
  <si>
    <t>-1525705666</t>
  </si>
  <si>
    <t>https://podminky.urs.cz/item/CS_URS_2022_01/985131311</t>
  </si>
  <si>
    <t>13</t>
  </si>
  <si>
    <t>985132311</t>
  </si>
  <si>
    <t>Očištění ploch líce kleneb a podhledů ruční dočištění ocelovými kartáči</t>
  </si>
  <si>
    <t>1481345463</t>
  </si>
  <si>
    <t>https://podminky.urs.cz/item/CS_URS_2022_01/985132311</t>
  </si>
  <si>
    <t>998</t>
  </si>
  <si>
    <t>Přesun hmot</t>
  </si>
  <si>
    <t>14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</si>
  <si>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</si>
  <si>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</si>
  <si>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t</t>
  </si>
  <si>
    <t>-1564688123</t>
  </si>
  <si>
    <t>https://podminky.urs.cz/item/CS_URS_2022_01/998017001</t>
  </si>
  <si>
    <t>PSV</t>
  </si>
  <si>
    <t>Práce a dodávky PSV</t>
  </si>
  <si>
    <t>767</t>
  </si>
  <si>
    <t>Konstrukce zámečnické</t>
  </si>
  <si>
    <t>767810112</t>
  </si>
  <si>
    <t>Montáž větracích mřížek ocelových čtyřhranných, průřezu přes 0,01 do 0,04 m2</t>
  </si>
  <si>
    <t>16</t>
  </si>
  <si>
    <t>-68517557</t>
  </si>
  <si>
    <t>https://podminky.urs.cz/item/CS_URS_2022_01/767810112</t>
  </si>
  <si>
    <t>1*2 "mřížka z obou stran</t>
  </si>
  <si>
    <t>55341426</t>
  </si>
  <si>
    <t>mřížka větrací nerezová se síťovinou 200x200mm</t>
  </si>
  <si>
    <t>32</t>
  </si>
  <si>
    <t>-416123435</t>
  </si>
  <si>
    <t>Poznámka k položce:_x000d_
krycí mřížkou se zavíratelnou žaluzií</t>
  </si>
  <si>
    <t>17</t>
  </si>
  <si>
    <t>998767101</t>
  </si>
  <si>
    <t>Přesun hmot pro zámečnické konstrukce stanovený z hmotnosti přesunovaného materiálu vodorovná dopravní vzdálenost do 50 m v objektech výšky do 6 m</t>
  </si>
  <si>
    <t>-2074851190</t>
  </si>
  <si>
    <t>https://podminky.urs.cz/item/CS_URS_2022_01/998767101</t>
  </si>
  <si>
    <t>783</t>
  </si>
  <si>
    <t>Dokončovací práce - nátěry</t>
  </si>
  <si>
    <t>18</t>
  </si>
  <si>
    <t>783306805</t>
  </si>
  <si>
    <t>Odstranění nátěrů ze zámečnických konstrukcí opálením s obroušením</t>
  </si>
  <si>
    <t>618619382</t>
  </si>
  <si>
    <t>https://podminky.urs.cz/item/CS_URS_2022_01/783306805</t>
  </si>
  <si>
    <t>19</t>
  </si>
  <si>
    <t>783314201</t>
  </si>
  <si>
    <t>Základní antikorozní nátěr zámečnických konstrukcí jednonásobný syntetický standardní</t>
  </si>
  <si>
    <t>-92654692</t>
  </si>
  <si>
    <t>https://podminky.urs.cz/item/CS_URS_2022_01/783314201</t>
  </si>
  <si>
    <t>20</t>
  </si>
  <si>
    <t>783315101</t>
  </si>
  <si>
    <t>Mezinátěr zámečnických konstrukcí jednonásobný syntetický standardní</t>
  </si>
  <si>
    <t>1475146363</t>
  </si>
  <si>
    <t>https://podminky.urs.cz/item/CS_URS_2022_01/783315101</t>
  </si>
  <si>
    <t>783317101</t>
  </si>
  <si>
    <t>Krycí nátěr (email) zámečnických konstrukcí jednonásobný syntetický standardní</t>
  </si>
  <si>
    <t>-1938195324</t>
  </si>
  <si>
    <t>https://podminky.urs.cz/item/CS_URS_2022_01/783317101</t>
  </si>
  <si>
    <t>nátěry ocelových zárubní a dveří šedou barvou dle vzorníku RAL po předchozí úpravě podkladu</t>
  </si>
  <si>
    <t>(1,64+2*2,05)*0,5</t>
  </si>
  <si>
    <t>(0,6+2*2)*0,5</t>
  </si>
  <si>
    <t>(0,8+2*2+1,3+2*2)*0,5</t>
  </si>
  <si>
    <t>Mezisoučet</t>
  </si>
  <si>
    <t xml:space="preserve">nátěr stáv.podlahové mřížky vpusti  </t>
  </si>
  <si>
    <t xml:space="preserve">0,3*0,3  "kotelna</t>
  </si>
  <si>
    <t>22</t>
  </si>
  <si>
    <t>783901551</t>
  </si>
  <si>
    <t>Příprava podkladu betonových podlah před provedením nátěru omytím tlakovou vodou</t>
  </si>
  <si>
    <t>1579356727</t>
  </si>
  <si>
    <t>https://podminky.urs.cz/item/CS_URS_2022_01/783901551</t>
  </si>
  <si>
    <t>případná povrchová sanace betonové podlahové mazaniny betonovou stěrkou</t>
  </si>
  <si>
    <t>23</t>
  </si>
  <si>
    <t>783933151</t>
  </si>
  <si>
    <t>Penetrační nátěr betonových podlah hladkých (z pohledového nebo gletovaného betonu, stěrky apod.) epoxidový</t>
  </si>
  <si>
    <t>-1982490417</t>
  </si>
  <si>
    <t>https://podminky.urs.cz/item/CS_URS_2022_01/783933151</t>
  </si>
  <si>
    <t>finální nátěr betonové podlahové mazaniny omyvatelnou barvou na beton s vyvedením na svislé stěny do výšky 100mm</t>
  </si>
  <si>
    <t>(4*2+0,1*2+5,5*2)*0,1</t>
  </si>
  <si>
    <t>(1,95*2+0,85*2)*0,1</t>
  </si>
  <si>
    <t>*(5*2+0,6*2+8,75*2+0,15*2+0,3*2+0,1*4+0,7*2)</t>
  </si>
  <si>
    <t>(5*2+0,6*2+8,75*2+1,3+0,15*2+0,3*2+0,1*4)*0,1 "sokl - finální nátěr betonové podlahové mazaniny s vyvedením na svislé stěny do 100mm</t>
  </si>
  <si>
    <t>24</t>
  </si>
  <si>
    <t>783937163</t>
  </si>
  <si>
    <t>Krycí (uzavírací) nátěr betonových podlah dvojnásobný epoxidový rozpouštědlový</t>
  </si>
  <si>
    <t>-333821675</t>
  </si>
  <si>
    <t>https://podminky.urs.cz/item/CS_URS_2022_01/783937163</t>
  </si>
  <si>
    <t>784</t>
  </si>
  <si>
    <t>Dokončovací práce - malby a tapety</t>
  </si>
  <si>
    <t>25</t>
  </si>
  <si>
    <t>784111001</t>
  </si>
  <si>
    <t>Oprášení (ometení) podkladu v místnostech výšky do 3,80 m</t>
  </si>
  <si>
    <t>677337603</t>
  </si>
  <si>
    <t>https://podminky.urs.cz/item/CS_URS_2022_01/784111001</t>
  </si>
  <si>
    <t>26</t>
  </si>
  <si>
    <t>784171101</t>
  </si>
  <si>
    <t>Zakrytí nemalovaných ploch (materiál ve specifikaci) včetně pozdějšího odkrytí podlah</t>
  </si>
  <si>
    <t>1972022380</t>
  </si>
  <si>
    <t>https://podminky.urs.cz/item/CS_URS_2022_01/784171101</t>
  </si>
  <si>
    <t>podlaha</t>
  </si>
  <si>
    <t>62</t>
  </si>
  <si>
    <t>27</t>
  </si>
  <si>
    <t>58124844</t>
  </si>
  <si>
    <t>fólie pro malířské potřeby zakrývací tl 25µ 4x5m</t>
  </si>
  <si>
    <t>949574667</t>
  </si>
  <si>
    <t>62*1,05 'Přepočtené koeficientem množství</t>
  </si>
  <si>
    <t>28</t>
  </si>
  <si>
    <t>58124850</t>
  </si>
  <si>
    <t>fólie s papírovou samolepící páskou pro vnitřní malířské potřeby 0,21mx20m</t>
  </si>
  <si>
    <t>-1093266389</t>
  </si>
  <si>
    <t>56,2*1,05 'Přepočtené koeficientem množství</t>
  </si>
  <si>
    <t>29</t>
  </si>
  <si>
    <t>784171111</t>
  </si>
  <si>
    <t>Zakrytí nemalovaných ploch (materiál ve specifikaci) včetně pozdějšího odkrytí svislých ploch např. stěn, oken, dveří v místnostech výšky do 3,80</t>
  </si>
  <si>
    <t>1393220605</t>
  </si>
  <si>
    <t>https://podminky.urs.cz/item/CS_URS_2022_01/784171111</t>
  </si>
  <si>
    <t>otvory</t>
  </si>
  <si>
    <t>(0,6*2+1,3*2+1,64*2,05+2*1,06+0,9*0,6)</t>
  </si>
  <si>
    <t>(0,6*2+0,45*0,9)</t>
  </si>
  <si>
    <t>(2,08*1,06+0,8*2+0,9*0,6+0,8*0,6+2,5*1,06+1,3*2)</t>
  </si>
  <si>
    <t>30</t>
  </si>
  <si>
    <t>352368995</t>
  </si>
  <si>
    <t>22*1,05 'Přepočtené koeficientem množství</t>
  </si>
  <si>
    <t>31</t>
  </si>
  <si>
    <t>-955510358</t>
  </si>
  <si>
    <t>(1,3*2+2*2+1,64*2+2*2,05+2*2+2*1,06+0,9*2+2*0,6)</t>
  </si>
  <si>
    <t>(0,6*2+2*2+0,45*2+2*0,9)</t>
  </si>
  <si>
    <t>(2,08*2+2*1,06+0,8*2+2*2+0,9*2+2*0,6+0,8*2+2*0,6+2,5*2+2*1,06)</t>
  </si>
  <si>
    <t>55,8*1,05 'Přepočtené koeficientem množství</t>
  </si>
  <si>
    <t>784181121</t>
  </si>
  <si>
    <t>Penetrace podkladu jednonásobná hloubková akrylátová bezbarvá v místnostech výšky do 3,80 m</t>
  </si>
  <si>
    <t>-351835256</t>
  </si>
  <si>
    <t>https://podminky.urs.cz/item/CS_URS_2022_01/784181121</t>
  </si>
  <si>
    <t>strop</t>
  </si>
  <si>
    <t>61,88</t>
  </si>
  <si>
    <t>stěny</t>
  </si>
  <si>
    <t>147,13</t>
  </si>
  <si>
    <t>33</t>
  </si>
  <si>
    <t>784211101</t>
  </si>
  <si>
    <t>Malby z malířských směsí oděruvzdorných za mokra dvojnásobné, bílé za mokra oděruvzdorné výborně v místnostech výšky do 3,80 m</t>
  </si>
  <si>
    <t>-826877652</t>
  </si>
  <si>
    <t>https://podminky.urs.cz/item/CS_URS_2022_01/784211101</t>
  </si>
  <si>
    <t>HZS</t>
  </si>
  <si>
    <t>Hodinové zúčtovací sazby</t>
  </si>
  <si>
    <t>34</t>
  </si>
  <si>
    <t>HZS1302</t>
  </si>
  <si>
    <t>Hodinové zúčtovací sazby profesí HSV provádění konstrukcí zedník specialista</t>
  </si>
  <si>
    <t>hod</t>
  </si>
  <si>
    <t>512</t>
  </si>
  <si>
    <t>-46508962</t>
  </si>
  <si>
    <t>https://podminky.urs.cz/item/CS_URS_2022_01/HZS1302</t>
  </si>
  <si>
    <t>stavební přípomoce</t>
  </si>
  <si>
    <t xml:space="preserve">D.1.4 -  TECHNIKA PROSTŘEDÍ STAVEB</t>
  </si>
  <si>
    <t>Soupis:</t>
  </si>
  <si>
    <t>D.1.4.a - Technologická část ÚT</t>
  </si>
  <si>
    <t xml:space="preserve">D1 - D.1.4.a  Technologická část ÚT</t>
  </si>
  <si>
    <t xml:space="preserve">    731 -  A01 – Kotelny </t>
  </si>
  <si>
    <t xml:space="preserve">    D2 -  B01 – Demontáž kotelen </t>
  </si>
  <si>
    <t xml:space="preserve">    732 -  A02 – Strojovny </t>
  </si>
  <si>
    <t xml:space="preserve">    D3 -  B02 – Demontáž strojoven </t>
  </si>
  <si>
    <t xml:space="preserve">    733 -  A03 – Potrubí – kotelna</t>
  </si>
  <si>
    <t xml:space="preserve">    D4 -  B03 – Demontáž potrubí</t>
  </si>
  <si>
    <t xml:space="preserve">    D5 - </t>
  </si>
  <si>
    <t xml:space="preserve">    734 -  A04 – Armatury</t>
  </si>
  <si>
    <t xml:space="preserve">    735 -  Opravy a údržba – Otopných těles</t>
  </si>
  <si>
    <t xml:space="preserve">    767 -  Konstrukce zámečnické</t>
  </si>
  <si>
    <t xml:space="preserve">    783 -  Nátěry</t>
  </si>
  <si>
    <t xml:space="preserve">    713 -  Izolace tepelné</t>
  </si>
  <si>
    <t xml:space="preserve">    900 -  Práce a dodávky ostatní – hodinové sazby</t>
  </si>
  <si>
    <t>D1</t>
  </si>
  <si>
    <t xml:space="preserve">D.1.4.a  Technologická část ÚT</t>
  </si>
  <si>
    <t>731</t>
  </si>
  <si>
    <t xml:space="preserve"> A01 – Kotelny </t>
  </si>
  <si>
    <t>731 INDIV 01</t>
  </si>
  <si>
    <t xml:space="preserve">Kaskáda dvou stacionárních plynových kondenzačních kotlů s modulačními atmosférickými předsměšovacími hořáky o jmenovitém tepelném výkonu P(n) 80/60 cca 2x 95, palivo zem. plyn (max. cca 2x 10,1). Min. tepelné zatížení cca 16 a max. tepelné zatížení cca 190 . Pro provoz nezávislý na vnitřním vzduchu. Třída Nox = 6 </t>
  </si>
  <si>
    <t>soubor</t>
  </si>
  <si>
    <t>731 INDIV 02</t>
  </si>
  <si>
    <t>Hydraulická kaskáda propojení 2 stacionárních kotlů cca 2x100. Obsahující potrubí s izolací, dvě uzavírací klapky s el. pohonem řízeným reg. kotle, dva uzavírací ventily a připojovací příslušenství kotlů</t>
  </si>
  <si>
    <t>731 INDIV 03</t>
  </si>
  <si>
    <t>Plynový filter ¾“ pro výkon kotlů 100kW – dodat jakou součást příslušenství kotle</t>
  </si>
  <si>
    <t>731 INDIV 04</t>
  </si>
  <si>
    <t>Pojistná skupina pro kotle 100kW obsahující: PV 3bar 3/4“x1“, M, OV, tepelnou izolaci</t>
  </si>
  <si>
    <t>731 24-4495</t>
  </si>
  <si>
    <t>Montáž kotlů kondenzačních o výkonu do 100</t>
  </si>
  <si>
    <t>731 INDIV 04.1</t>
  </si>
  <si>
    <t>Regulační přístroj ekvitermní regulace s ovládacím displejem určený ke stacionárním kotlům. Umožňuje řízení 0-10V, výstup sumární poruchy, MOD-Bus komunikaci a možnost parametrizace přes internet.</t>
  </si>
  <si>
    <t>731 INDIV 05</t>
  </si>
  <si>
    <t>Rozšiřující funkční modul, kaskádová regulace pro 2 kotle. Umožňuje řídit 2x stacionární plynový kotel zapojený do kaskády</t>
  </si>
  <si>
    <t>731 INDIV 06</t>
  </si>
  <si>
    <t>Rozšiřující modul umožňující řídit až 2 otopné okruhy se směšovačem</t>
  </si>
  <si>
    <t>731 INDIV 07</t>
  </si>
  <si>
    <t>Čidlo teploty příložné</t>
  </si>
  <si>
    <t>731 INDIV 08</t>
  </si>
  <si>
    <t>Čidlo teploty do jímky</t>
  </si>
  <si>
    <t>731 INDIV 09</t>
  </si>
  <si>
    <t>Jímka pro teplotní čidlo R1/2“ 95mm</t>
  </si>
  <si>
    <t>731 INDIV 10</t>
  </si>
  <si>
    <t>Ethernet kabel</t>
  </si>
  <si>
    <t>731 INDIV 11</t>
  </si>
  <si>
    <t>Elektro příslušenství pro pospojení regulace. Kabely 4x1,5, 3x1,5, 2x0,4-0,72, Svorky a ostatní montážní, instalační a nosný materiál, kabelové žlaby, ochranné trubky, instalační lišty, ochranné pospojení, nátěry, drobné zednické práce, požární ucpávky, průrazy a průchody zdivem a stropy, atd.</t>
  </si>
  <si>
    <t>731 INDIV 12</t>
  </si>
  <si>
    <t>Montáž a pospojení regulace servisním technikem s oprávněním výrobce kotle</t>
  </si>
  <si>
    <t>731 34-1140</t>
  </si>
  <si>
    <t>Hadice napouštěcí pryžové Ø 20/28</t>
  </si>
  <si>
    <t>731 81-0.INDIV01</t>
  </si>
  <si>
    <t>Připojovací sada jednoho kotle pro nasávání spalovacího vzduchu nezávislého na vzduchu v místnosti. Připojení DN110</t>
  </si>
  <si>
    <t>731 81-0.INDIV02</t>
  </si>
  <si>
    <t>Trubka přívodu spal vzduchu DN110, PP</t>
  </si>
  <si>
    <t>731 81-0.INDIV03</t>
  </si>
  <si>
    <t>Lepená kaučuková izolace tl. 25mm na potrubí přívodu vzduchu DN110 (zabránění kondenzace)</t>
  </si>
  <si>
    <t>36</t>
  </si>
  <si>
    <t>731 81-0.INDIV04</t>
  </si>
  <si>
    <t>Nucené odtahy spalin - Základní sada odkouření kotle DN110 v šachtě obsahuje: kryt průchodu do šachty, patní koleno, nerezovou trubku vyústění ze šachty a nerezový kryt šachty, rozpěrné držáky</t>
  </si>
  <si>
    <t>38</t>
  </si>
  <si>
    <t>731 81-0.INDIV05</t>
  </si>
  <si>
    <t>Nucené odtahy spalin - Trubka DN110, délka 2m_PP</t>
  </si>
  <si>
    <t>40</t>
  </si>
  <si>
    <t>731 81-0.INDIV06</t>
  </si>
  <si>
    <t>Nucené odtahy spalin - Trubka DN110, délka 1m_PP</t>
  </si>
  <si>
    <t>42</t>
  </si>
  <si>
    <t>731 81-0.INDIV07</t>
  </si>
  <si>
    <t>Nucené odtahy spalin - Připojovací kus ke kotli DN110, PP s měřícím otvorem</t>
  </si>
  <si>
    <t>44</t>
  </si>
  <si>
    <t>731 81-0.INDIV08</t>
  </si>
  <si>
    <t>Nucené odtahy spalin - Trubka s revizním otvorem DN110, PP</t>
  </si>
  <si>
    <t>46</t>
  </si>
  <si>
    <t>731 81-0.INDIV09</t>
  </si>
  <si>
    <t>Nucené odtahy spalin - Koleno DN110, 87°, PP</t>
  </si>
  <si>
    <t>48</t>
  </si>
  <si>
    <t>731 81-0.INDIV10</t>
  </si>
  <si>
    <t>Montáž nuceného odtahu spalin a systému přívodu vzduchu</t>
  </si>
  <si>
    <t>50</t>
  </si>
  <si>
    <t>998 73-1201</t>
  </si>
  <si>
    <t>Přesun hmot pro kotelny v objektech do 50m výšky do 6 m</t>
  </si>
  <si>
    <t>52</t>
  </si>
  <si>
    <t>998 73-1293</t>
  </si>
  <si>
    <t>Příplatek za zvětšený přesun přesun hmot pro kotelny do 500 m</t>
  </si>
  <si>
    <t>54</t>
  </si>
  <si>
    <t>D2</t>
  </si>
  <si>
    <t xml:space="preserve"> B01 – Demontáž kotelen </t>
  </si>
  <si>
    <t>731 20-0829</t>
  </si>
  <si>
    <t>Demontáž kotlů na plynná paliva do výkonu 125 kW (stávající Ferro Mat GBFN 3-120Z)</t>
  </si>
  <si>
    <t>56</t>
  </si>
  <si>
    <t>731 39-1811</t>
  </si>
  <si>
    <t>Vypouštění vody z kotlů do kanalizace samospádem</t>
  </si>
  <si>
    <t>58</t>
  </si>
  <si>
    <t>731 89-0801</t>
  </si>
  <si>
    <t>Vnitrostaveništní přemístění vybouraných (demontovaných) hmot kotelen vodorovně do 100m umístěných ve výšce do 6m</t>
  </si>
  <si>
    <t>60</t>
  </si>
  <si>
    <t>732</t>
  </si>
  <si>
    <t xml:space="preserve"> A02 – Strojovny </t>
  </si>
  <si>
    <t>732 11-22 INDIV 01</t>
  </si>
  <si>
    <t>Kombinovaný rozdělovač/sběrač, modul 100, PN 6, Tmax=105°C, pro průtok Q - cca 9, Zadání pro rozdělovač: 1x hrdlo přívod DN65, 2x hrdlo G 6/4, 1x hrdlo G 5/4", 1x vypouštění G ½, 1x hrdlo pro manometr, 1x návarek pro teploměr Zadání pro sběrač:1x hrdlo přívod DN65, 2x hrdlo G 6/4, 1x hrdlo G 5/4", 1x vypouštění G ½, 1x hrdlo pro manometr, 1x návarek pro teploměr - (viz. detail ve výkresové části)</t>
  </si>
  <si>
    <t>732 11-22 INDIV 02</t>
  </si>
  <si>
    <t>Stojan a konzoly pro uchycení kombinovaného rozdělovače</t>
  </si>
  <si>
    <t>64</t>
  </si>
  <si>
    <t>732 11-22 INDIV 03</t>
  </si>
  <si>
    <t>Tepelná izolace PUR kombinovaného rozdělovače a sběrače</t>
  </si>
  <si>
    <t>66</t>
  </si>
  <si>
    <t>732 19-9100</t>
  </si>
  <si>
    <t>Dodávka a montáž orientačních štítků</t>
  </si>
  <si>
    <t>68</t>
  </si>
  <si>
    <t>35</t>
  </si>
  <si>
    <t>732 21-1121</t>
  </si>
  <si>
    <t>Nepřímotopný zásobníkový ohřívák TV o celkovém objemu cca 300, teplosměnná plocha ohříváku min. cca 1,3, max. tlak TV 10, včetně tepelné izolace</t>
  </si>
  <si>
    <t>70</t>
  </si>
  <si>
    <t>732 33-1612</t>
  </si>
  <si>
    <t>Nádoby expanzní tlakové s membránou se závitovým připojením PN 0,6 o objemu 12</t>
  </si>
  <si>
    <t>72</t>
  </si>
  <si>
    <t>37</t>
  </si>
  <si>
    <t>732 33-1624</t>
  </si>
  <si>
    <t>Nádoby expanzní tlakové s membránou se závitovým připojením PN 0,6 o objemu 300</t>
  </si>
  <si>
    <t>74</t>
  </si>
  <si>
    <t>732 33-1777</t>
  </si>
  <si>
    <t>Servisní uzávěr k připojení exp. se zajištěním polohy s vypouštění a možností připojení manometru ¾“</t>
  </si>
  <si>
    <t>76</t>
  </si>
  <si>
    <t>39</t>
  </si>
  <si>
    <t>732 33-1778</t>
  </si>
  <si>
    <t>Servisní uzávěr k připojení exp. se zajištěním polohy s vypouštění a možností připojení manometru 1“</t>
  </si>
  <si>
    <t>78</t>
  </si>
  <si>
    <t>732 33 INDIV 01</t>
  </si>
  <si>
    <t>Montáž a osazení tlakové expanze + seřízení tlaků</t>
  </si>
  <si>
    <t>80</t>
  </si>
  <si>
    <t>41</t>
  </si>
  <si>
    <t>732 42-1412</t>
  </si>
  <si>
    <t>Čerpadla teplovodní závitová mokroběžná pro teplovodní vytápění (elektronicky řízená) , DN25, Q≈1,5 , H≈3,</t>
  </si>
  <si>
    <t>82</t>
  </si>
  <si>
    <t>732 42-1414</t>
  </si>
  <si>
    <t>Čerpadla teplovodní závitová mokroběžná pro teplovodní vytápění (elektronicky řízená) , DN25,Q≈2 , H≈4,</t>
  </si>
  <si>
    <t>84</t>
  </si>
  <si>
    <t>43</t>
  </si>
  <si>
    <t>732 42-1415</t>
  </si>
  <si>
    <t xml:space="preserve">Čerpadla teplovodní závitová mokroběžná pro teplovodní vytápění (elektronicky řízená) , DN25,Q≈3 , H≈4,5, </t>
  </si>
  <si>
    <t>86</t>
  </si>
  <si>
    <t>732 42 INDIV 01</t>
  </si>
  <si>
    <t>Tepelně izolační kryt na vytápění pro oběhové čerpadlo</t>
  </si>
  <si>
    <t>88</t>
  </si>
  <si>
    <t>45</t>
  </si>
  <si>
    <t>732 42-9212</t>
  </si>
  <si>
    <t>Montáž oběhových čerpadel mokroběžných závitových DN25 a nastavení pracovního bodu</t>
  </si>
  <si>
    <t>90</t>
  </si>
  <si>
    <t>732 INDIV 01</t>
  </si>
  <si>
    <t>Neutralizační zařízení (plastová nádoba s neutralizačním oddílem , včetně náplně granulátu, pro kaskádu o výkonu do 200 + neutralizační granulát doplňovací balení</t>
  </si>
  <si>
    <t>92</t>
  </si>
  <si>
    <t>47</t>
  </si>
  <si>
    <t>732 INDIV 02</t>
  </si>
  <si>
    <t>Úpravna doplňovací vody do ÚT s demineralizační patronou o kapacitě cca 8 x dH s připojovací sadou s dig. měřičem vodivosti, vodoměrem, filtrem, zpětnou klapkou a oddělovačem systému, atd.</t>
  </si>
  <si>
    <t>94</t>
  </si>
  <si>
    <t>732 INDIV 03</t>
  </si>
  <si>
    <t>Inhibitor koroze pro topné systémy vhodný pro použité typy kotlů a otopný systém z ocelových trubek a ocelových + litinových těles (dávkování cca 1:200)</t>
  </si>
  <si>
    <t>l</t>
  </si>
  <si>
    <t>96</t>
  </si>
  <si>
    <t>49</t>
  </si>
  <si>
    <t>998 73-2101</t>
  </si>
  <si>
    <t>Přesun hmot pro strojovny v objektech do 50m výšky do 6 m</t>
  </si>
  <si>
    <t>98</t>
  </si>
  <si>
    <t>998 73-1193</t>
  </si>
  <si>
    <t>Příplatek za zvětšený přesun přesun hmot pro strojovny do 500 m</t>
  </si>
  <si>
    <t>100</t>
  </si>
  <si>
    <t>D3</t>
  </si>
  <si>
    <t xml:space="preserve"> B02 – Demontáž strojoven </t>
  </si>
  <si>
    <t>51</t>
  </si>
  <si>
    <t>732 11-0811</t>
  </si>
  <si>
    <t>Demontáž těles rozdělovačů a sběračů do DN100</t>
  </si>
  <si>
    <t>102</t>
  </si>
  <si>
    <t>732 21-2815</t>
  </si>
  <si>
    <t>Demontáž ohříváků TV zásobníkových do obejmu 1000</t>
  </si>
  <si>
    <t>104</t>
  </si>
  <si>
    <t>53</t>
  </si>
  <si>
    <t>732 32-0814</t>
  </si>
  <si>
    <t>Demontáž tlakových expanzních nádob do 300</t>
  </si>
  <si>
    <t>106</t>
  </si>
  <si>
    <t>732 42-0813</t>
  </si>
  <si>
    <t>Demontáž čerpadel spirálních do potrubí DN50</t>
  </si>
  <si>
    <t>108</t>
  </si>
  <si>
    <t>55</t>
  </si>
  <si>
    <t>732 89-0801</t>
  </si>
  <si>
    <t>Vnitrostaveništní přemístění vybouraných (demontovaných) hmot strojoven vodorovně do 100m umístěných ve výšce do 6m</t>
  </si>
  <si>
    <t>110</t>
  </si>
  <si>
    <t>733</t>
  </si>
  <si>
    <t xml:space="preserve"> A03 – Potrubí – kotelna</t>
  </si>
  <si>
    <t>733 11-1312</t>
  </si>
  <si>
    <t>Potrubí z trubek ocelových závitových bezešvých běžných v kotelnách strojovnách DN10 (V ceně bude zahrnuta dodávka a montáž potrubí, veškeré příslušenství potrubí jako jsou tvarovky a materiál pro upevnění potrubí a protipožárních ucpávek v prostupech požárními úseky) – provedení a délky potrubí dle výkresové části</t>
  </si>
  <si>
    <t>112</t>
  </si>
  <si>
    <t>57</t>
  </si>
  <si>
    <t>733 11-1315</t>
  </si>
  <si>
    <t>Potrubí z trubek ocelových závitových bezešvých běžných v kotelnách strojovnách DN25 dtto. – provedení a délky potrubí dle výkresové části</t>
  </si>
  <si>
    <t>114</t>
  </si>
  <si>
    <t>733 11-1316</t>
  </si>
  <si>
    <t>Potrubí z trubek ocelových závitových bezešvých běžných v kotelnách strojovnách DN32 dtto. – provedení a délky potrubí dle výkresové části</t>
  </si>
  <si>
    <t>116</t>
  </si>
  <si>
    <t>59</t>
  </si>
  <si>
    <t>733 11-1317</t>
  </si>
  <si>
    <t>Potrubí z trubek ocelových závitových bezešvých běžných v kotelnách strojovnách DN40 dtto. – provedení a délky potrubí dle výkresové části</t>
  </si>
  <si>
    <t>118</t>
  </si>
  <si>
    <t>733 11-1318</t>
  </si>
  <si>
    <t>Potrubí z trubek ocelových závitových bezešvých běžných v kotelnách strojovnách DN50 dtto. – provedení a délky potrubí dle výkresové části</t>
  </si>
  <si>
    <t>120</t>
  </si>
  <si>
    <t>61</t>
  </si>
  <si>
    <t>733 12-1222</t>
  </si>
  <si>
    <t>Potrubí z trubek ocelových hladkých bezešvých v kotelnách strojovnách 76/3,2 (DN65) (V ceně bude zahrnuta dodávka a montáž potrubí, veškeré příslušenství potrubí jako jsou tvarovky a materiál pro upevnění potrubí a protipožárních ucpávek v prostupech požárními úseky) – provedení a délky potrubí dle výkresové části</t>
  </si>
  <si>
    <t>122</t>
  </si>
  <si>
    <t>733 12-4115a</t>
  </si>
  <si>
    <t>Příplatek za zhotovení trubkových přechodů DN40/25</t>
  </si>
  <si>
    <t>124</t>
  </si>
  <si>
    <t>63</t>
  </si>
  <si>
    <t>733 12-4115b</t>
  </si>
  <si>
    <t>Příplatek za zhotovení trubkových přechodů DN40/32</t>
  </si>
  <si>
    <t>126</t>
  </si>
  <si>
    <t>733 12-4117</t>
  </si>
  <si>
    <t>Příplatek za zhotovení trubkových přechodů DN50/40</t>
  </si>
  <si>
    <t>128</t>
  </si>
  <si>
    <t>65</t>
  </si>
  <si>
    <t>733 12-4119</t>
  </si>
  <si>
    <t>Příplatek za zhotovení trubkových přechodů DN65/50</t>
  </si>
  <si>
    <t>130</t>
  </si>
  <si>
    <t>733 11-3115</t>
  </si>
  <si>
    <t>Příplatek k ceně za zhotovení přípojky z trubek ocelových do DN25</t>
  </si>
  <si>
    <t>132</t>
  </si>
  <si>
    <t>67</t>
  </si>
  <si>
    <t>733 11-3116</t>
  </si>
  <si>
    <t>Příplatek k ceně za zhotovení přípojky z trubek ocelových do DN32</t>
  </si>
  <si>
    <t>134</t>
  </si>
  <si>
    <t>733 14-1102</t>
  </si>
  <si>
    <t>Odvzdušňovací nádobky z trubek do DN50</t>
  </si>
  <si>
    <t>136</t>
  </si>
  <si>
    <t>69</t>
  </si>
  <si>
    <t>733 19-0108</t>
  </si>
  <si>
    <t>Zkouška těsnosti potrubí z trubek ocelových</t>
  </si>
  <si>
    <t>138</t>
  </si>
  <si>
    <t>998 73-3201</t>
  </si>
  <si>
    <t>Přesun hmot pro rozvody potrubí v objektech do 50m výšky do 6 m</t>
  </si>
  <si>
    <t>140</t>
  </si>
  <si>
    <t>71</t>
  </si>
  <si>
    <t>998 73-3293</t>
  </si>
  <si>
    <t>Příplatek za zvětšený přesun přesun hmot pro rozvody potrubí do 500 m</t>
  </si>
  <si>
    <t>142</t>
  </si>
  <si>
    <t>D4</t>
  </si>
  <si>
    <t xml:space="preserve"> B03 – Demontáž potrubí</t>
  </si>
  <si>
    <t>733 11 - INDIV01</t>
  </si>
  <si>
    <t>Demontáž potrubí z trubek ocelových závitových a hladkých bezešvých DN přes 15 do 80</t>
  </si>
  <si>
    <t>144</t>
  </si>
  <si>
    <t>D5</t>
  </si>
  <si>
    <t>73</t>
  </si>
  <si>
    <t>732 89-0801.1</t>
  </si>
  <si>
    <t>Vnitrostaveništní přemístění vybouraných (demontovaných) hmot rozvodů potrubí vodorovně do 100m umístěných ve výšce do 6m</t>
  </si>
  <si>
    <t>146</t>
  </si>
  <si>
    <t>734</t>
  </si>
  <si>
    <t xml:space="preserve"> A04 – Armatury</t>
  </si>
  <si>
    <t>734 21-1113</t>
  </si>
  <si>
    <t>Ventil odvzdušňovací závitový G 3/8</t>
  </si>
  <si>
    <t>148</t>
  </si>
  <si>
    <t>75</t>
  </si>
  <si>
    <t>734 21-1126</t>
  </si>
  <si>
    <t>Ventil odvzdušňovací závitový automatický se zpětnou klapkou G 3/8</t>
  </si>
  <si>
    <t>150</t>
  </si>
  <si>
    <t>734 22-INDIV01</t>
  </si>
  <si>
    <t>Termostatický radiátorový ventil s automatickým omezením průtoku G1/2“</t>
  </si>
  <si>
    <t>152</t>
  </si>
  <si>
    <t>77</t>
  </si>
  <si>
    <t>734 22-1682</t>
  </si>
  <si>
    <t>Hlavice termostatické, pro ovládání ventilů otopných těles KLASIK</t>
  </si>
  <si>
    <t>154</t>
  </si>
  <si>
    <t>734 26-1417</t>
  </si>
  <si>
    <t>Regulační radiátorové šroubení s vypouštěním možností přednastavení a uzavření G1/2“ – pro tělesa KLASIK</t>
  </si>
  <si>
    <t>156</t>
  </si>
  <si>
    <t>79</t>
  </si>
  <si>
    <t>734 22-0103_IND01</t>
  </si>
  <si>
    <t>Ventil regulační závitový vyvažovací manuální přímý s měř. koncovkami G 5/4“ např. STAD DN32</t>
  </si>
  <si>
    <t>158</t>
  </si>
  <si>
    <t>734 22-0103_IND02</t>
  </si>
  <si>
    <t>Ventil regulační závitový vyvažovací manuální přímý s měř. koncovkami G 6/4“ např. STAD DN40</t>
  </si>
  <si>
    <t>160</t>
  </si>
  <si>
    <t>81</t>
  </si>
  <si>
    <t>734 24-2414</t>
  </si>
  <si>
    <t>Ventily zpětné závitové PN16 do 110°C přímé G 1“</t>
  </si>
  <si>
    <t>162</t>
  </si>
  <si>
    <t>734 24-2415</t>
  </si>
  <si>
    <t>Ventily zpětné závitové PN16 do 110°C přímé G 5/4“</t>
  </si>
  <si>
    <t>164</t>
  </si>
  <si>
    <t>83</t>
  </si>
  <si>
    <t>734 24-2416</t>
  </si>
  <si>
    <t>Ventily zpětné závitové PN16 do 110°C přímé G 6/4“</t>
  </si>
  <si>
    <t>166</t>
  </si>
  <si>
    <t>734 26-1235</t>
  </si>
  <si>
    <t>Šroubení topenářské přímé G1“</t>
  </si>
  <si>
    <t>168</t>
  </si>
  <si>
    <t>85</t>
  </si>
  <si>
    <t>734 26-1236</t>
  </si>
  <si>
    <t>Šroubení topenářské přímé G5/4“</t>
  </si>
  <si>
    <t>170</t>
  </si>
  <si>
    <t>734 29-1122</t>
  </si>
  <si>
    <t>Kohout plnící a vypouštěcí G 3/8“</t>
  </si>
  <si>
    <t>172</t>
  </si>
  <si>
    <t>87</t>
  </si>
  <si>
    <t>734 29-1123</t>
  </si>
  <si>
    <t>Kohout plnící a vypouštěcí G 1/2“</t>
  </si>
  <si>
    <t>174</t>
  </si>
  <si>
    <t>734 29-INDIV01</t>
  </si>
  <si>
    <t>Odlučovač nečistot s magnetem DN50 s nízkým průtokovým odporem (při 8 max. cca 2) Snadno čistitelný za provozu. Dodáno s tepelnou izolací</t>
  </si>
  <si>
    <t>176</t>
  </si>
  <si>
    <t>89</t>
  </si>
  <si>
    <t>734 29-INDIV02</t>
  </si>
  <si>
    <t>Filterball 1“ kulový kohout+filter s integrovaným magnetem</t>
  </si>
  <si>
    <t>178</t>
  </si>
  <si>
    <t>734 29-INDIV02.1</t>
  </si>
  <si>
    <t>Filterball 5/4“ kulový kohout+filter s integrovaným magnetem</t>
  </si>
  <si>
    <t>180</t>
  </si>
  <si>
    <t>91</t>
  </si>
  <si>
    <t>734 29-INDIV03</t>
  </si>
  <si>
    <t>Filterball 6/4“ kulový kohout+filter s integrovaným magnetem</t>
  </si>
  <si>
    <t>182</t>
  </si>
  <si>
    <t>734 29-2771</t>
  </si>
  <si>
    <t>Kohout kulový 3/8“ plnopůtokové</t>
  </si>
  <si>
    <t>184</t>
  </si>
  <si>
    <t>93</t>
  </si>
  <si>
    <t>734 29-2774</t>
  </si>
  <si>
    <t>Kohout kulový 1“ plnopůtokové</t>
  </si>
  <si>
    <t>186</t>
  </si>
  <si>
    <t>734 29-2775</t>
  </si>
  <si>
    <t>Kohout kulový 5/4“ plnopůtokové</t>
  </si>
  <si>
    <t>188</t>
  </si>
  <si>
    <t>95</t>
  </si>
  <si>
    <t>734 29-2776</t>
  </si>
  <si>
    <t>Kohout kulový 6/4“ plnopůtokové</t>
  </si>
  <si>
    <t>190</t>
  </si>
  <si>
    <t>734 29-2777</t>
  </si>
  <si>
    <t>Kohout kulový 2“ plnopůtokové</t>
  </si>
  <si>
    <t>192</t>
  </si>
  <si>
    <t>97</t>
  </si>
  <si>
    <t>734 29-5022</t>
  </si>
  <si>
    <t>Směšovací armatury závitové trojcestné s el. servomotorem (typ pohonu dle výrobce kotle) DN25, kvs=8až10</t>
  </si>
  <si>
    <t>194</t>
  </si>
  <si>
    <t>734 29-5023</t>
  </si>
  <si>
    <t>Směšovací armatury závitové trojcestné s el. servomotorem (typ pohonu dle výrobce kotle) DN32, kvs=16</t>
  </si>
  <si>
    <t>196</t>
  </si>
  <si>
    <t>99</t>
  </si>
  <si>
    <t>734 41-1127</t>
  </si>
  <si>
    <t>Teploměry technické s pevným stonkem a jímkou 0-120°C včetně návarku</t>
  </si>
  <si>
    <t>198</t>
  </si>
  <si>
    <t>734 42-INDIV01</t>
  </si>
  <si>
    <t>Manometr rozsah 0-4bar, včetně kondenzační smyčky a 3cestného kohoutu</t>
  </si>
  <si>
    <t>200</t>
  </si>
  <si>
    <t>101</t>
  </si>
  <si>
    <t>734 49-INDIV01</t>
  </si>
  <si>
    <t>Připojení manostatu M16</t>
  </si>
  <si>
    <t>202</t>
  </si>
  <si>
    <t>998 73-4101</t>
  </si>
  <si>
    <t>Přesun hmot pro armatury v objektech do 50m výšky do 6 m</t>
  </si>
  <si>
    <t>204</t>
  </si>
  <si>
    <t>103</t>
  </si>
  <si>
    <t>998 73-4193</t>
  </si>
  <si>
    <t>206</t>
  </si>
  <si>
    <t>735</t>
  </si>
  <si>
    <t xml:space="preserve"> Opravy a údržba – Otopných těles</t>
  </si>
  <si>
    <t>735 19-2925</t>
  </si>
  <si>
    <t>Demontáž a zpětná montáž otopných těles panelových třířadých do stavební délky 1500mm</t>
  </si>
  <si>
    <t>208</t>
  </si>
  <si>
    <t xml:space="preserve"> Konstrukce zámečnické</t>
  </si>
  <si>
    <t>105</t>
  </si>
  <si>
    <t>767 01-11xx</t>
  </si>
  <si>
    <t>Montáž zámečnické konstrukce závěsy, konzoly, táhla, konstrukce, atd.</t>
  </si>
  <si>
    <t>kg</t>
  </si>
  <si>
    <t>210</t>
  </si>
  <si>
    <t>767 01-12xx</t>
  </si>
  <si>
    <t>Dodávka zámečnické konstrukce závěsy, konzoly, táhla, konstrukce, atd.</t>
  </si>
  <si>
    <t>212</t>
  </si>
  <si>
    <t>107</t>
  </si>
  <si>
    <t>998 76-5101</t>
  </si>
  <si>
    <t>Přesun hmot kovových doplňujících kcí. v objektech do 50m výšky do 6 m</t>
  </si>
  <si>
    <t>214</t>
  </si>
  <si>
    <t xml:space="preserve"> Nátěry</t>
  </si>
  <si>
    <t>783 42-54__</t>
  </si>
  <si>
    <t>Nátěr syntetický kovových konstrukcí, doplňkových výrobků a potrubí syntetické dvojnásobné + 1x email</t>
  </si>
  <si>
    <t>216</t>
  </si>
  <si>
    <t>713</t>
  </si>
  <si>
    <t xml:space="preserve"> Izolace tepelné</t>
  </si>
  <si>
    <t>109</t>
  </si>
  <si>
    <t>713_1</t>
  </si>
  <si>
    <t>Izolační trubice polyetylénové pro potrubí DN25 tl.30 mm – nebo provedení dle vyhlášky č.193/2007</t>
  </si>
  <si>
    <t>218</t>
  </si>
  <si>
    <t>713_2</t>
  </si>
  <si>
    <t>Izolační trubice z min.vlny s povrchovou úpravou AL. folie pro potrubí DN32 tl.40 mm – nebo provedení dle vyhlášky č.193/2007</t>
  </si>
  <si>
    <t>220</t>
  </si>
  <si>
    <t>111</t>
  </si>
  <si>
    <t>713_3</t>
  </si>
  <si>
    <t>Izolační trubice z min.vlny s povrchovou úpravou AL. folie pro potrubí DN40 tl.40 mm – nebo provedení dle vyhlášky č.193/2007</t>
  </si>
  <si>
    <t>222</t>
  </si>
  <si>
    <t>713_4</t>
  </si>
  <si>
    <t>Izolační trubice z min.vlny s povrchovou úpravou AL. folie pro potrubí DN50 tl.50 mm – nebo provedení dle vyhlášky č.193/2007</t>
  </si>
  <si>
    <t>224</t>
  </si>
  <si>
    <t>113</t>
  </si>
  <si>
    <t>713_5</t>
  </si>
  <si>
    <t>Izolační trubice z min.vlny s povrchovou úpravou AL. folie pro potrubí DN65 tl.50 mm – nebo provedení dle vyhlášky č.193/2007</t>
  </si>
  <si>
    <t>226</t>
  </si>
  <si>
    <t>713_6</t>
  </si>
  <si>
    <t>Montáž izolace tepelné potrubí D do 100 mm</t>
  </si>
  <si>
    <t>228</t>
  </si>
  <si>
    <t>115</t>
  </si>
  <si>
    <t>713_6.1</t>
  </si>
  <si>
    <t>Opravy stávajících izolací na stávajícím potrubí ponechaném v kotelně</t>
  </si>
  <si>
    <t>230</t>
  </si>
  <si>
    <t>998 71-3101</t>
  </si>
  <si>
    <t>Přesun hmot pro tepelné izolace v objektech do 50m výšky do 6 m</t>
  </si>
  <si>
    <t>232</t>
  </si>
  <si>
    <t>117</t>
  </si>
  <si>
    <t>998 71-3193</t>
  </si>
  <si>
    <t>Příplatek za zvětšený přesun přesun hmot pro tepelné izolace do 500 m</t>
  </si>
  <si>
    <t>234</t>
  </si>
  <si>
    <t>900</t>
  </si>
  <si>
    <t xml:space="preserve"> Práce a dodávky ostatní – hodinové sazby</t>
  </si>
  <si>
    <t>900_1</t>
  </si>
  <si>
    <t>Topná zkouška dle ČSN 060310</t>
  </si>
  <si>
    <t>236</t>
  </si>
  <si>
    <t>119</t>
  </si>
  <si>
    <t>900_2</t>
  </si>
  <si>
    <t>Odborné komplexní zaregulování a hydraulické vyvážení topného systému</t>
  </si>
  <si>
    <t>238</t>
  </si>
  <si>
    <t>900_3</t>
  </si>
  <si>
    <t>Vypuštění celého otopného systému cca 5 m3</t>
  </si>
  <si>
    <t>240</t>
  </si>
  <si>
    <t>121</t>
  </si>
  <si>
    <t>900_4</t>
  </si>
  <si>
    <t>Důkladný proplach systému</t>
  </si>
  <si>
    <t>242</t>
  </si>
  <si>
    <t>900_5</t>
  </si>
  <si>
    <t>Napouštění otopného systému upravenou vodou splňující požadavky výrobce kotle</t>
  </si>
  <si>
    <t>244</t>
  </si>
  <si>
    <t>123</t>
  </si>
  <si>
    <t>900_6</t>
  </si>
  <si>
    <t>Zaškolení obsluhy</t>
  </si>
  <si>
    <t>246</t>
  </si>
  <si>
    <t>900_7</t>
  </si>
  <si>
    <t>Zpracování revizní zprávy tlakových nádob vč. revizní knihy</t>
  </si>
  <si>
    <t>248</t>
  </si>
  <si>
    <t>125</t>
  </si>
  <si>
    <t>900_8</t>
  </si>
  <si>
    <t>Revize komínu (spalinová cesty) a přívodu spal vzduchu</t>
  </si>
  <si>
    <t>250</t>
  </si>
  <si>
    <t>900_9</t>
  </si>
  <si>
    <t>Ostatní zkoušky a revize</t>
  </si>
  <si>
    <t>252</t>
  </si>
  <si>
    <t>127</t>
  </si>
  <si>
    <t>900_10</t>
  </si>
  <si>
    <t>Uvedení kotlů a regulace do provozu servisním technikem výrobce</t>
  </si>
  <si>
    <t>254</t>
  </si>
  <si>
    <t>900_11</t>
  </si>
  <si>
    <t>Rezerva na laboratorní rozbor otopné a doplňovací vody</t>
  </si>
  <si>
    <t>256</t>
  </si>
  <si>
    <t>129</t>
  </si>
  <si>
    <t>900_12</t>
  </si>
  <si>
    <t>Zaměření stávajícího stavu na místě</t>
  </si>
  <si>
    <t>258</t>
  </si>
  <si>
    <t>900_13</t>
  </si>
  <si>
    <t>Montážní dokumentace</t>
  </si>
  <si>
    <t>260</t>
  </si>
  <si>
    <t>131</t>
  </si>
  <si>
    <t>900_14</t>
  </si>
  <si>
    <t>Rezerva na vícepráce spojené s koordinací profesí ÚT, PLYN, MaR, ZTI, EL.</t>
  </si>
  <si>
    <t>262</t>
  </si>
  <si>
    <t>900_15</t>
  </si>
  <si>
    <t>Příprava montáže</t>
  </si>
  <si>
    <t>264</t>
  </si>
  <si>
    <t>133</t>
  </si>
  <si>
    <t>900_16</t>
  </si>
  <si>
    <t>Zednické výpomoce (vytvoření prostupů a drážek pro potrubí + jejich následné zatěsnění vč. protipožárního zatěsnění, zednické začištění po montáži otopných těles atd.)</t>
  </si>
  <si>
    <t>266</t>
  </si>
  <si>
    <t>900_17</t>
  </si>
  <si>
    <t>Závěrečný finální úklid</t>
  </si>
  <si>
    <t>268</t>
  </si>
  <si>
    <t>D.1.4.b - ZTI</t>
  </si>
  <si>
    <t xml:space="preserve">    D2 - DOMOVNÍ KANALIZACE</t>
  </si>
  <si>
    <t xml:space="preserve">    D5 - DOMOVNÍ VODOVOD</t>
  </si>
  <si>
    <t xml:space="preserve">    732 - Ústřední vytápění - strojovny</t>
  </si>
  <si>
    <t>DOMOVNÍ KANALIZACE</t>
  </si>
  <si>
    <t>Pol22</t>
  </si>
  <si>
    <t>přesuvka KG ležatého potrubí dle zjištěné DN</t>
  </si>
  <si>
    <t>Pol23</t>
  </si>
  <si>
    <t>odbočka KG ležaté potrubí dle zjištěné DN/50-87°</t>
  </si>
  <si>
    <t>Pol24</t>
  </si>
  <si>
    <t>přechodový kus KG nového ležatého potrubí na stávající dle zjištěné DN</t>
  </si>
  <si>
    <t>Pol25</t>
  </si>
  <si>
    <t>ležaté (svisle vedené) kanalizační hrdlové potrubí KG 75 mm včetně tvarovek (kolena, víčko)</t>
  </si>
  <si>
    <t>Pol26</t>
  </si>
  <si>
    <t>napojení hrdla kondenzátu na kotli do kalichového sifonu - potrubí d 20</t>
  </si>
  <si>
    <t>Pol27</t>
  </si>
  <si>
    <t>připojovací kanalizační hrdlové potrubí HT d 32 mm včetně tvarovek (odbočky, kolena)</t>
  </si>
  <si>
    <t>Pol28</t>
  </si>
  <si>
    <t>vyvedení a upevnění odpadních výpustek d 32 mm</t>
  </si>
  <si>
    <t>Pol29</t>
  </si>
  <si>
    <t>koncovka pro připojení hadice přímá DN 32-19</t>
  </si>
  <si>
    <t>Pol30</t>
  </si>
  <si>
    <t>kondenzační sifon se zápachovou uzávěrkou (provedení kalich) DN 32</t>
  </si>
  <si>
    <t>Pol31</t>
  </si>
  <si>
    <t>zkouška těsnosti kanalizace do DN 125 mm</t>
  </si>
  <si>
    <t>Pol32</t>
  </si>
  <si>
    <t>zednické výpomoci (stavební zásah do podlahového souvrství a zděného soklu kotlů)</t>
  </si>
  <si>
    <t>Pol33</t>
  </si>
  <si>
    <t>přesun hmot pro vnitřní kanalizaci výšky 6- 12 m</t>
  </si>
  <si>
    <t>DOMOVNÍ VODOVOD</t>
  </si>
  <si>
    <t>Pol34</t>
  </si>
  <si>
    <t>potrubí z trub PP-R PN 20 d 20/3,4 mm (DN 15 mm)</t>
  </si>
  <si>
    <t>Pol35</t>
  </si>
  <si>
    <t>potrubí z trub PP-R PN 20 d 25/4,2 mm (DN 20 mm)</t>
  </si>
  <si>
    <t>Pol36</t>
  </si>
  <si>
    <t>potrubí z trub PP-R PN 20 d 32/5,4 mm (DN 25 mm)</t>
  </si>
  <si>
    <t>Pol37</t>
  </si>
  <si>
    <t>ochrana potrubí návlekovou pěnovou izolací tl. 10 mm DN 15 mm</t>
  </si>
  <si>
    <t>Pol38</t>
  </si>
  <si>
    <t>ochrana potrubí návlekovou pěnovou izolací tl. 10 mm DN 25 mm</t>
  </si>
  <si>
    <t>Pol39</t>
  </si>
  <si>
    <t>ochrana potrubí návlekovou pěnovou izolací tl. 25 mm DN 15 mm</t>
  </si>
  <si>
    <t>Pol40</t>
  </si>
  <si>
    <t>ochrana potrubí návlekovou pěnovou izolací tl. 25 mm DN 20 mm</t>
  </si>
  <si>
    <t>Pol41</t>
  </si>
  <si>
    <t>nástěnka pro výtokový ventil DN 15 mm</t>
  </si>
  <si>
    <t>Pol42</t>
  </si>
  <si>
    <t>nástěnka pro baterii DN 15 mm</t>
  </si>
  <si>
    <t>pár</t>
  </si>
  <si>
    <t>Pol43</t>
  </si>
  <si>
    <t>kulový kohout -15 mm</t>
  </si>
  <si>
    <t>Pol44</t>
  </si>
  <si>
    <t>kulový kohout -20 mm</t>
  </si>
  <si>
    <t>Pol45</t>
  </si>
  <si>
    <t>pojistný ventil - 20 mm</t>
  </si>
  <si>
    <t>Pol46</t>
  </si>
  <si>
    <t>zpětný ventil - 20 mm</t>
  </si>
  <si>
    <t>Pol47</t>
  </si>
  <si>
    <t>vypouštěcí kulový kohout -15 mm se zátkou</t>
  </si>
  <si>
    <t>Pol48</t>
  </si>
  <si>
    <t>nezámrzný ventil s nap. na hadici</t>
  </si>
  <si>
    <t>Pol49</t>
  </si>
  <si>
    <t>kulový kohout výtokový s připojením na hadici, s pákou</t>
  </si>
  <si>
    <t>Pol50</t>
  </si>
  <si>
    <t>cirkulační čerpadlo (vč. čas. spínače)</t>
  </si>
  <si>
    <t>Pol51</t>
  </si>
  <si>
    <t>kotevní rampa pro volné vedení pod stropem pro 1 potrubí</t>
  </si>
  <si>
    <t>Pol52</t>
  </si>
  <si>
    <t>kotevní rampa pro volné vedení pod stropem pro 2 potrubí</t>
  </si>
  <si>
    <t>Pol53</t>
  </si>
  <si>
    <t>kotevní rampa pro volné vedení pod stropem pro 3 potrubí</t>
  </si>
  <si>
    <t>Pol55</t>
  </si>
  <si>
    <t>tlaková zkouška potrubí do DN 50 mm</t>
  </si>
  <si>
    <t>Pol56</t>
  </si>
  <si>
    <t>proplach a desinfekce potrubí do DN 80 mm</t>
  </si>
  <si>
    <t>Pol57</t>
  </si>
  <si>
    <t>zednické výpomoci (povrchové kotvení, prostupy konstrukcí, výplň prostupů)</t>
  </si>
  <si>
    <t>Pol58</t>
  </si>
  <si>
    <t>přesun hmot pro vnitřní vodovod výšky 6-12 m</t>
  </si>
  <si>
    <t>Ústřední vytápění - strojovny</t>
  </si>
  <si>
    <t>732331134</t>
  </si>
  <si>
    <t>Nádoby expanzní tlakové pro akumulační ohřev teplé vody s membránou bez pojistného ventilu se závitovým připojením PN 1,0 o objemu 25 l</t>
  </si>
  <si>
    <t>-1177425610</t>
  </si>
  <si>
    <t>https://podminky.urs.cz/item/CS_URS_2022_01/732331134</t>
  </si>
  <si>
    <t>Poznámka k položce:_x000d_
Tlaková expanzní nádoba na pitnou vodu o objemu 25[l]. Max. provozní tlak-10[bar]</t>
  </si>
  <si>
    <t>732331777</t>
  </si>
  <si>
    <t>Nádoby expanzní tlakové příslušenství k expanzním nádobám bezpečnostní uzávěr k měření tlaku G 3/4</t>
  </si>
  <si>
    <t>-351397240</t>
  </si>
  <si>
    <t>https://podminky.urs.cz/item/CS_URS_2022_01/732331777</t>
  </si>
  <si>
    <t xml:space="preserve">Poznámka k položce:_x000d_
Průtočná armatura pro připojení expanzní nádoby na pitnou vodu 3/4“, která zajistí, že část vody je  odebírána z hlavního proudu a prochází nádobou a tím splní základní podmínku pro použití v soustavách pitné vody, současně je to uzavírací armatura s vypouštěním, umožní  bezproblémovou montáž a údržbu</t>
  </si>
  <si>
    <t>73233R</t>
  </si>
  <si>
    <t xml:space="preserve">Montáž a osazení tlakové expanze studené vody + seřízení tlaků </t>
  </si>
  <si>
    <t>1510987402</t>
  </si>
  <si>
    <t>D.1.4.c - Technologická část rozvody plynu</t>
  </si>
  <si>
    <t xml:space="preserve">    D2 - 9 - Ostatní konstrukce a práce</t>
  </si>
  <si>
    <t xml:space="preserve">    D3 - 723 - Zdravotechnika - Plynovod</t>
  </si>
  <si>
    <t xml:space="preserve">    D4 - 767 - Konstrukce zámečnické</t>
  </si>
  <si>
    <t xml:space="preserve">    D5 - 783 - Nátěry</t>
  </si>
  <si>
    <t>M - Práce a dodávky M</t>
  </si>
  <si>
    <t xml:space="preserve">    D6 - 157 - Montáže potrubí - STL vnitřní rozvod, kotelna</t>
  </si>
  <si>
    <t xml:space="preserve">    D7 - 165 - Provozní měřící a registrační zařízení</t>
  </si>
  <si>
    <t>OST - Ostatní</t>
  </si>
  <si>
    <t xml:space="preserve">    D8 - HZS</t>
  </si>
  <si>
    <t xml:space="preserve">    D9 - VRN</t>
  </si>
  <si>
    <t>9 - Ostatní konstrukce a práce</t>
  </si>
  <si>
    <t>949101112</t>
  </si>
  <si>
    <t>Lešení pomocné pro objekty pozemních staveb,</t>
  </si>
  <si>
    <t>Poznámka k položce:_x000d_
zatížení 150 kg/1 m2</t>
  </si>
  <si>
    <t>723 - Zdravotechnika - Plynovod</t>
  </si>
  <si>
    <t>723190901</t>
  </si>
  <si>
    <t>Otevření - uzavření plynovodního potrubí</t>
  </si>
  <si>
    <t>723190907</t>
  </si>
  <si>
    <t>Odvzdušnění - odplynění plynovodního potrubí</t>
  </si>
  <si>
    <t>723190920</t>
  </si>
  <si>
    <t>Propojení plynovodního potrubí do DN 100</t>
  </si>
  <si>
    <t>723150802</t>
  </si>
  <si>
    <t>Demontáž potrubí ocelového do DN 100</t>
  </si>
  <si>
    <t>723150801</t>
  </si>
  <si>
    <t>Demontáž potrubí ocelového do DN 50</t>
  </si>
  <si>
    <t>767 - Konstrukce zámečnické</t>
  </si>
  <si>
    <t>767995111</t>
  </si>
  <si>
    <t>Montáž atypických zámečnických konstrukcí</t>
  </si>
  <si>
    <t>4297510R</t>
  </si>
  <si>
    <t>Podpěrný materiál, konzoly, závěsy, třmeny</t>
  </si>
  <si>
    <t>783 - Nátěry</t>
  </si>
  <si>
    <t>783614651</t>
  </si>
  <si>
    <t>Nátěr základní antikorozní, jednorázový, syn., do DN 50</t>
  </si>
  <si>
    <t>783614661</t>
  </si>
  <si>
    <t>Nátěr základní antikorozní, jednorázový, syn., do DN 100</t>
  </si>
  <si>
    <t>783617611</t>
  </si>
  <si>
    <t>Nátěr vrchní, krycí, dvojitý, syntetický, do DN 50</t>
  </si>
  <si>
    <t>783617631</t>
  </si>
  <si>
    <t>Nátěr vrchní, krycí, dvojitý, syntetický, do DN 100</t>
  </si>
  <si>
    <t>Práce a dodávky M</t>
  </si>
  <si>
    <t>D6</t>
  </si>
  <si>
    <t>157 - Montáže potrubí - STL vnitřní rozvod, kotelna</t>
  </si>
  <si>
    <t>230011047</t>
  </si>
  <si>
    <t>MTZ trubky ocelové DN 65</t>
  </si>
  <si>
    <t>Pol2</t>
  </si>
  <si>
    <t>Trubka ocelová, černá, bezešvá DN 65</t>
  </si>
  <si>
    <t>230011034</t>
  </si>
  <si>
    <t>MTZ trubky ocelové DN 40</t>
  </si>
  <si>
    <t>Pol3</t>
  </si>
  <si>
    <t>Trubka ocelová, černá, bezešvá DN 40</t>
  </si>
  <si>
    <t>230011020</t>
  </si>
  <si>
    <t>MTZ trubky ocelové DN 25</t>
  </si>
  <si>
    <t>Pol4</t>
  </si>
  <si>
    <t>Trubka ocelová, černá, bezešvá DN 25</t>
  </si>
  <si>
    <t>230011008</t>
  </si>
  <si>
    <t>MTZ trubky ocelové DN 15</t>
  </si>
  <si>
    <t>Pol5</t>
  </si>
  <si>
    <t>Trubka ocelová, černá, bezešvá DN 15</t>
  </si>
  <si>
    <t>230022047</t>
  </si>
  <si>
    <t>MTZ trubních dílů přivařovacích DN 65</t>
  </si>
  <si>
    <t>Pol6</t>
  </si>
  <si>
    <t>Trubkový oblouk DN 65, 90°, 1,5xD</t>
  </si>
  <si>
    <t>Pol7</t>
  </si>
  <si>
    <t>Klenuté dno DN 65</t>
  </si>
  <si>
    <t>230022038</t>
  </si>
  <si>
    <t>MTZ trubních dílů přivařovacích DN 40</t>
  </si>
  <si>
    <t>Pol8</t>
  </si>
  <si>
    <t>Trubkový oblouk DN 40, 90°, 1,5xD</t>
  </si>
  <si>
    <t>Pol9</t>
  </si>
  <si>
    <t>Trubková redukce DN 40/25</t>
  </si>
  <si>
    <t>230021016</t>
  </si>
  <si>
    <t>MTZ trubních dílů přivařovacích DN 15</t>
  </si>
  <si>
    <t>Pol10</t>
  </si>
  <si>
    <t>Nátrubek přivařovací DN 15, závit R 1/2"</t>
  </si>
  <si>
    <t>Pol11</t>
  </si>
  <si>
    <t>Trubkový oblouk DN 15, 90°, 1,5xD</t>
  </si>
  <si>
    <t>230040009</t>
  </si>
  <si>
    <t>MTZ trubních dílů závitových 6/4"</t>
  </si>
  <si>
    <t>Pol12</t>
  </si>
  <si>
    <t>Kulový uzávěr DN 40, G 6/4",</t>
  </si>
  <si>
    <t>230040006</t>
  </si>
  <si>
    <t>MTZ trubních dílů závitových 1"</t>
  </si>
  <si>
    <t>Pol13</t>
  </si>
  <si>
    <t>Šroubení přímé DN 25, G 1"</t>
  </si>
  <si>
    <t>Pol14</t>
  </si>
  <si>
    <t>Závitová redukce R 1"/G 3/4"</t>
  </si>
  <si>
    <t>230040004</t>
  </si>
  <si>
    <t>MTZ trubních dílů závitových 1/2"</t>
  </si>
  <si>
    <t>Pol15</t>
  </si>
  <si>
    <t>Kulový uzávěr DN 15, G 1/2",</t>
  </si>
  <si>
    <t>Pol16</t>
  </si>
  <si>
    <t>Kulový uzávěr DN 15, G 1/2", vzorkovací</t>
  </si>
  <si>
    <t>Pol17</t>
  </si>
  <si>
    <t>Šroubení přímé DN 15, G 1/2"</t>
  </si>
  <si>
    <t>230120046</t>
  </si>
  <si>
    <t>Čištění potrubí</t>
  </si>
  <si>
    <t>230170002</t>
  </si>
  <si>
    <t>Tlaková zkouška těsnosti potrubí - příprava</t>
  </si>
  <si>
    <t>230170013</t>
  </si>
  <si>
    <t>Tlaková zkouška těsnosti potrubí - zkouška, do DN 100</t>
  </si>
  <si>
    <t>D7</t>
  </si>
  <si>
    <t>165 - Provozní měřící a registrační zařízení</t>
  </si>
  <si>
    <t>360230881</t>
  </si>
  <si>
    <t>MTZ uzávěru do 2 kg</t>
  </si>
  <si>
    <t>Pol18</t>
  </si>
  <si>
    <t>Trojcestný kulový uzávěr M20x1,5</t>
  </si>
  <si>
    <t>Pol19</t>
  </si>
  <si>
    <t>Přechod M20x1,5/G 1/2"</t>
  </si>
  <si>
    <t>Pol20</t>
  </si>
  <si>
    <t>Smyčka manometru DN 15, R 1/2"</t>
  </si>
  <si>
    <t>360230872</t>
  </si>
  <si>
    <t>MTZ manometru</t>
  </si>
  <si>
    <t>Pol21</t>
  </si>
  <si>
    <t>Manometr 0 - 6,0 kPa, průměr 160 mm</t>
  </si>
  <si>
    <t>OST</t>
  </si>
  <si>
    <t>Ostatní</t>
  </si>
  <si>
    <t>D8</t>
  </si>
  <si>
    <t>HZS4212</t>
  </si>
  <si>
    <t>Revizní technik specialista-</t>
  </si>
  <si>
    <t>D9</t>
  </si>
  <si>
    <t>VRN</t>
  </si>
  <si>
    <t>32002000</t>
  </si>
  <si>
    <t>Vybavení staveniště</t>
  </si>
  <si>
    <t>45002000</t>
  </si>
  <si>
    <t>Kompletační a koordinační činnost</t>
  </si>
  <si>
    <t>D.1.4.d - MĚŘENÍ A REGULACE</t>
  </si>
  <si>
    <t xml:space="preserve">D1 - 1.  Řídící systém</t>
  </si>
  <si>
    <t xml:space="preserve">D2 - 2.  Přístroje</t>
  </si>
  <si>
    <t xml:space="preserve">D3 - 3.  Rozvaděč</t>
  </si>
  <si>
    <t xml:space="preserve">D4 - 4.  Kabely</t>
  </si>
  <si>
    <t xml:space="preserve">D5 - 5.  Ostatní</t>
  </si>
  <si>
    <t xml:space="preserve">1.  Řídící systém</t>
  </si>
  <si>
    <t>A1,2</t>
  </si>
  <si>
    <t>Regulace kotlů vč. čidel, ventilů se servopohony, kabelů, nastavení, uvedení do provozu, revize (kaskádové řízení kotlů, ekvitermní regulace, ohřev TUV, ovládání a připojení čerpadel...) - součást dodávky kotlů</t>
  </si>
  <si>
    <t>A3</t>
  </si>
  <si>
    <t>Poruchová signalizace 230V 50Hz, vstupy 24V</t>
  </si>
  <si>
    <t xml:space="preserve">2.  Přístroje</t>
  </si>
  <si>
    <t>TAH1</t>
  </si>
  <si>
    <t xml:space="preserve">Termostat jímkový (příložný) 40...120°C </t>
  </si>
  <si>
    <t>TAH2</t>
  </si>
  <si>
    <t xml:space="preserve">Termostat jímkový (příložný) 15…95°C </t>
  </si>
  <si>
    <t>TAH3</t>
  </si>
  <si>
    <t xml:space="preserve">Termostat prostorový +20 až +60°C </t>
  </si>
  <si>
    <t>PAL1</t>
  </si>
  <si>
    <t>Manostat 40-400kPa, včetně připoj. dílů</t>
  </si>
  <si>
    <t>PAH1</t>
  </si>
  <si>
    <t>Manostat 40-400kPa , včetně připoj. dílů</t>
  </si>
  <si>
    <t>LAH1</t>
  </si>
  <si>
    <t xml:space="preserve">Čidlo zaplavení </t>
  </si>
  <si>
    <t>SB1a,b</t>
  </si>
  <si>
    <t>Tlačítko hřibové červené s aretací stisk. polohy 1R</t>
  </si>
  <si>
    <t>QAH1</t>
  </si>
  <si>
    <t>Detektor plynu kompaktní 2.stupňový (zemní plyn - 10%, 20% koncentrace výbušnosti) + přídavný snímač</t>
  </si>
  <si>
    <t>QAH2</t>
  </si>
  <si>
    <t>Detektor plynu kompaktní 2.stupňový (CO - 65ppm a 130ppm) + přídavný snímač</t>
  </si>
  <si>
    <t>HA1a,b</t>
  </si>
  <si>
    <t>Skříňka signalizace: kontrolka červená, houkačka - LED 230V</t>
  </si>
  <si>
    <t>HA2a,b</t>
  </si>
  <si>
    <t>Tabulka signalizace výskytu CO (světelná atyp. tabulka s nápisem "Zákaz vstupu nebezpečí otravy" - LED 230V</t>
  </si>
  <si>
    <t>HA3</t>
  </si>
  <si>
    <t xml:space="preserve">GSM komunikátor včetně síťového zdroje a zálohovacího víka </t>
  </si>
  <si>
    <t xml:space="preserve">3.  Rozvaděč</t>
  </si>
  <si>
    <t>MR-K</t>
  </si>
  <si>
    <t>Rozvaděčová skříňka 500/700/210 s montážním rámem a příslušenstvím</t>
  </si>
  <si>
    <t>X…</t>
  </si>
  <si>
    <t>Svorka řadová 2,5mm2</t>
  </si>
  <si>
    <t>x….1</t>
  </si>
  <si>
    <t>Svorka řadová 6mm2</t>
  </si>
  <si>
    <t>N</t>
  </si>
  <si>
    <t>Přípojnice "N"</t>
  </si>
  <si>
    <t>PE</t>
  </si>
  <si>
    <t>Přípojnice "PE"</t>
  </si>
  <si>
    <t>Fu</t>
  </si>
  <si>
    <t>Pojistková svorka vč. pojistky</t>
  </si>
  <si>
    <t>-</t>
  </si>
  <si>
    <t>Popisný štítek</t>
  </si>
  <si>
    <t>-.1</t>
  </si>
  <si>
    <t>Průchodka Pg</t>
  </si>
  <si>
    <t>-.2</t>
  </si>
  <si>
    <t>Montážní, nosný a propojovací materiál rozvaděče</t>
  </si>
  <si>
    <t>KA1-6</t>
  </si>
  <si>
    <t>Pomocné relé 230V 50Hz 2P 40.52 vč.patice na DIN lištu</t>
  </si>
  <si>
    <t>KA1a</t>
  </si>
  <si>
    <t>Pomocné relé 230V 50Hz 3P 55.33 vč.patice na DIN lištu</t>
  </si>
  <si>
    <t>HL1</t>
  </si>
  <si>
    <t>Kontrolka do panelu LED 230V žlutá</t>
  </si>
  <si>
    <t>HL2,4</t>
  </si>
  <si>
    <t>Kontrolka do panelu LED 230V oranžová</t>
  </si>
  <si>
    <t>HL3,5</t>
  </si>
  <si>
    <t>Kontrolka do panelu LED 230V červená</t>
  </si>
  <si>
    <t>HL6</t>
  </si>
  <si>
    <t>Kontrolka do panelu LED 230V zelená</t>
  </si>
  <si>
    <t>SB2</t>
  </si>
  <si>
    <t>Tlačítko černé do panelu 1Z</t>
  </si>
  <si>
    <t>FA1</t>
  </si>
  <si>
    <t>Jistič jednopólový B 10/1</t>
  </si>
  <si>
    <t>FA2</t>
  </si>
  <si>
    <t>Jistič jednopólový B 6/1</t>
  </si>
  <si>
    <t>FA3-9</t>
  </si>
  <si>
    <t>Q1</t>
  </si>
  <si>
    <t>Hlavní vypínač na DIN lištu 250V 25A IS 32/1</t>
  </si>
  <si>
    <t>XZ1,2</t>
  </si>
  <si>
    <t xml:space="preserve">Zásuvka 230V na DIN lištu </t>
  </si>
  <si>
    <t xml:space="preserve">4.  Kabely</t>
  </si>
  <si>
    <t>W…</t>
  </si>
  <si>
    <t>Kabel JYTY 2x1</t>
  </si>
  <si>
    <t>W….1</t>
  </si>
  <si>
    <t>Kabel JYTY 4x1</t>
  </si>
  <si>
    <t>W….2</t>
  </si>
  <si>
    <t>Kabel JYTY 5x1</t>
  </si>
  <si>
    <t>W….3</t>
  </si>
  <si>
    <t>Kabel JYTY-J 3x1</t>
  </si>
  <si>
    <t>W….4</t>
  </si>
  <si>
    <t>Kabel JYTY-J 7x1</t>
  </si>
  <si>
    <t>W….5</t>
  </si>
  <si>
    <t>Kabel CYKY-J 3x1,5</t>
  </si>
  <si>
    <t>-.3</t>
  </si>
  <si>
    <t>Vodič CY4mm2</t>
  </si>
  <si>
    <t>-.4</t>
  </si>
  <si>
    <t>Kabelová trasa - kabelový žlab včetně přísluš.</t>
  </si>
  <si>
    <t>-.5</t>
  </si>
  <si>
    <t>Kabelová trasa - lišty včetně příslušenství</t>
  </si>
  <si>
    <t xml:space="preserve">5.  Ostatní</t>
  </si>
  <si>
    <t>-.6</t>
  </si>
  <si>
    <t>Montážní, instalační a nosný materiál, ukončení kabelů, ochranné trubky, ochranné pospojení, nátěry, drobné zednické práce, průrazy a průchody zdivem a stropy, připojení ocelové části komínu na zemnící síť objektu, měření kabeláže........</t>
  </si>
  <si>
    <t>Pol1</t>
  </si>
  <si>
    <t>Demontáž stávajícího zařízení MaR včetně rozvaděče - ekologická likvidace materiálu</t>
  </si>
  <si>
    <t>-.7</t>
  </si>
  <si>
    <t>Nastavení zařízení, zaregulování a uvedení do provozu</t>
  </si>
  <si>
    <t>-.8</t>
  </si>
  <si>
    <t>Revize</t>
  </si>
  <si>
    <t>-.9</t>
  </si>
  <si>
    <t>-.10</t>
  </si>
  <si>
    <t>Dokumentace skutečného provedení</t>
  </si>
  <si>
    <t>000 - VON - Vedlější a ostatní náklady stavby</t>
  </si>
  <si>
    <t>VRN - Vedlejší rozpočtové náklady</t>
  </si>
  <si>
    <t xml:space="preserve">    VRN3 - Zařízení staveniště</t>
  </si>
  <si>
    <t>Vedlejší rozpočtové náklady</t>
  </si>
  <si>
    <t>VRN3</t>
  </si>
  <si>
    <t>Zařízení staveniště</t>
  </si>
  <si>
    <t>030001000</t>
  </si>
  <si>
    <t>1024</t>
  </si>
  <si>
    <t>1003986114</t>
  </si>
  <si>
    <t>https://podminky.urs.cz/item/CS_URS_2022_01/030001000</t>
  </si>
  <si>
    <t>032503000</t>
  </si>
  <si>
    <t>Skládky na staveništi</t>
  </si>
  <si>
    <t>1992988974</t>
  </si>
  <si>
    <t>https://podminky.urs.cz/item/CS_URS_2022_01/032503000</t>
  </si>
  <si>
    <t>Poznámka k položce:_x000d_
místa pro skládku materiálu.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</si>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</sst>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10238211" TargetMode="External" /><Relationship Id="rId2" Type="http://schemas.openxmlformats.org/officeDocument/2006/relationships/hyperlink" Target="https://podminky.urs.cz/item/CS_URS_2022_01/611321131" TargetMode="External" /><Relationship Id="rId3" Type="http://schemas.openxmlformats.org/officeDocument/2006/relationships/hyperlink" Target="https://podminky.urs.cz/item/CS_URS_2022_01/612321131" TargetMode="External" /><Relationship Id="rId4" Type="http://schemas.openxmlformats.org/officeDocument/2006/relationships/hyperlink" Target="https://podminky.urs.cz/item/CS_URS_2022_01/612325213" TargetMode="External" /><Relationship Id="rId5" Type="http://schemas.openxmlformats.org/officeDocument/2006/relationships/hyperlink" Target="https://podminky.urs.cz/item/CS_URS_2022_01/622525103" TargetMode="External" /><Relationship Id="rId6" Type="http://schemas.openxmlformats.org/officeDocument/2006/relationships/hyperlink" Target="https://podminky.urs.cz/item/CS_URS_2022_01/915111115" TargetMode="External" /><Relationship Id="rId7" Type="http://schemas.openxmlformats.org/officeDocument/2006/relationships/hyperlink" Target="https://podminky.urs.cz/item/CS_URS_2022_01/949101111" TargetMode="External" /><Relationship Id="rId8" Type="http://schemas.openxmlformats.org/officeDocument/2006/relationships/hyperlink" Target="https://podminky.urs.cz/item/CS_URS_2022_01/952901111" TargetMode="External" /><Relationship Id="rId9" Type="http://schemas.openxmlformats.org/officeDocument/2006/relationships/hyperlink" Target="https://podminky.urs.cz/item/CS_URS_2022_01/953943211" TargetMode="External" /><Relationship Id="rId10" Type="http://schemas.openxmlformats.org/officeDocument/2006/relationships/hyperlink" Target="https://podminky.urs.cz/item/CS_URS_2022_01/985131311" TargetMode="External" /><Relationship Id="rId11" Type="http://schemas.openxmlformats.org/officeDocument/2006/relationships/hyperlink" Target="https://podminky.urs.cz/item/CS_URS_2022_01/985132311" TargetMode="External" /><Relationship Id="rId12" Type="http://schemas.openxmlformats.org/officeDocument/2006/relationships/hyperlink" Target="https://podminky.urs.cz/item/CS_URS_2022_01/998017001" TargetMode="External" /><Relationship Id="rId13" Type="http://schemas.openxmlformats.org/officeDocument/2006/relationships/hyperlink" Target="https://podminky.urs.cz/item/CS_URS_2022_01/767810112" TargetMode="External" /><Relationship Id="rId14" Type="http://schemas.openxmlformats.org/officeDocument/2006/relationships/hyperlink" Target="https://podminky.urs.cz/item/CS_URS_2022_01/998767101" TargetMode="External" /><Relationship Id="rId15" Type="http://schemas.openxmlformats.org/officeDocument/2006/relationships/hyperlink" Target="https://podminky.urs.cz/item/CS_URS_2022_01/783306805" TargetMode="External" /><Relationship Id="rId16" Type="http://schemas.openxmlformats.org/officeDocument/2006/relationships/hyperlink" Target="https://podminky.urs.cz/item/CS_URS_2022_01/783314201" TargetMode="External" /><Relationship Id="rId17" Type="http://schemas.openxmlformats.org/officeDocument/2006/relationships/hyperlink" Target="https://podminky.urs.cz/item/CS_URS_2022_01/783315101" TargetMode="External" /><Relationship Id="rId18" Type="http://schemas.openxmlformats.org/officeDocument/2006/relationships/hyperlink" Target="https://podminky.urs.cz/item/CS_URS_2022_01/783317101" TargetMode="External" /><Relationship Id="rId19" Type="http://schemas.openxmlformats.org/officeDocument/2006/relationships/hyperlink" Target="https://podminky.urs.cz/item/CS_URS_2022_01/783901551" TargetMode="External" /><Relationship Id="rId20" Type="http://schemas.openxmlformats.org/officeDocument/2006/relationships/hyperlink" Target="https://podminky.urs.cz/item/CS_URS_2022_01/783933151" TargetMode="External" /><Relationship Id="rId21" Type="http://schemas.openxmlformats.org/officeDocument/2006/relationships/hyperlink" Target="https://podminky.urs.cz/item/CS_URS_2022_01/783937163" TargetMode="External" /><Relationship Id="rId22" Type="http://schemas.openxmlformats.org/officeDocument/2006/relationships/hyperlink" Target="https://podminky.urs.cz/item/CS_URS_2022_01/784111001" TargetMode="External" /><Relationship Id="rId23" Type="http://schemas.openxmlformats.org/officeDocument/2006/relationships/hyperlink" Target="https://podminky.urs.cz/item/CS_URS_2022_01/784171101" TargetMode="External" /><Relationship Id="rId24" Type="http://schemas.openxmlformats.org/officeDocument/2006/relationships/hyperlink" Target="https://podminky.urs.cz/item/CS_URS_2022_01/784171111" TargetMode="External" /><Relationship Id="rId25" Type="http://schemas.openxmlformats.org/officeDocument/2006/relationships/hyperlink" Target="https://podminky.urs.cz/item/CS_URS_2022_01/784181121" TargetMode="External" /><Relationship Id="rId26" Type="http://schemas.openxmlformats.org/officeDocument/2006/relationships/hyperlink" Target="https://podminky.urs.cz/item/CS_URS_2022_01/784211101" TargetMode="External" /><Relationship Id="rId27" Type="http://schemas.openxmlformats.org/officeDocument/2006/relationships/hyperlink" Target="https://podminky.urs.cz/item/CS_URS_2022_01/HZS1302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32331134" TargetMode="External" /><Relationship Id="rId2" Type="http://schemas.openxmlformats.org/officeDocument/2006/relationships/hyperlink" Target="https://podminky.urs.cz/item/CS_URS_2022_01/732331777" TargetMode="External" /><Relationship Id="rId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30001000" TargetMode="External" /><Relationship Id="rId2" Type="http://schemas.openxmlformats.org/officeDocument/2006/relationships/hyperlink" Target="https://podminky.urs.cz/item/CS_URS_2022_01/032503000" TargetMode="External" /><Relationship Id="rId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35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37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37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37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40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41</v>
      </c>
      <c r="AO17" s="24"/>
      <c r="AP17" s="24"/>
      <c r="AQ17" s="24"/>
      <c r="AR17" s="22"/>
      <c r="BE17" s="33"/>
      <c r="BS17" s="19" t="s">
        <v>42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41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41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50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51</v>
      </c>
      <c r="E29" s="50"/>
      <c r="F29" s="34" t="s">
        <v>52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53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55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58</v>
      </c>
      <c r="U35" s="57"/>
      <c r="V35" s="57"/>
      <c r="W35" s="57"/>
      <c r="X35" s="59" t="s">
        <v>59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60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_22048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stávající plynové kotelny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pozemek parc. č. . 2401/24 , Plzeň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19. 5. 2022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MŠ pro zrakově postižené a vady řeči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38</v>
      </c>
      <c r="AJ49" s="43"/>
      <c r="AK49" s="43"/>
      <c r="AL49" s="43"/>
      <c r="AM49" s="76" t="str">
        <f>IF(E17="","",E17)</f>
        <v>ing. arch. Pavel Šticha</v>
      </c>
      <c r="AN49" s="67"/>
      <c r="AO49" s="67"/>
      <c r="AP49" s="67"/>
      <c r="AQ49" s="43"/>
      <c r="AR49" s="47"/>
      <c r="AS49" s="77" t="s">
        <v>61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36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43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62</v>
      </c>
      <c r="D52" s="90"/>
      <c r="E52" s="90"/>
      <c r="F52" s="90"/>
      <c r="G52" s="90"/>
      <c r="H52" s="91"/>
      <c r="I52" s="92" t="s">
        <v>63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64</v>
      </c>
      <c r="AH52" s="90"/>
      <c r="AI52" s="90"/>
      <c r="AJ52" s="90"/>
      <c r="AK52" s="90"/>
      <c r="AL52" s="90"/>
      <c r="AM52" s="90"/>
      <c r="AN52" s="92" t="s">
        <v>65</v>
      </c>
      <c r="AO52" s="90"/>
      <c r="AP52" s="90"/>
      <c r="AQ52" s="94" t="s">
        <v>66</v>
      </c>
      <c r="AR52" s="47"/>
      <c r="AS52" s="95" t="s">
        <v>67</v>
      </c>
      <c r="AT52" s="96" t="s">
        <v>68</v>
      </c>
      <c r="AU52" s="96" t="s">
        <v>69</v>
      </c>
      <c r="AV52" s="96" t="s">
        <v>70</v>
      </c>
      <c r="AW52" s="96" t="s">
        <v>71</v>
      </c>
      <c r="AX52" s="96" t="s">
        <v>72</v>
      </c>
      <c r="AY52" s="96" t="s">
        <v>73</v>
      </c>
      <c r="AZ52" s="96" t="s">
        <v>74</v>
      </c>
      <c r="BA52" s="96" t="s">
        <v>75</v>
      </c>
      <c r="BB52" s="96" t="s">
        <v>76</v>
      </c>
      <c r="BC52" s="96" t="s">
        <v>77</v>
      </c>
      <c r="BD52" s="97" t="s">
        <v>78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ROUND(AG55+AG56+AG61,2)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41</v>
      </c>
      <c r="AR54" s="107"/>
      <c r="AS54" s="108">
        <f>ROUND(AS55+AS56+AS61,2)</f>
        <v>0</v>
      </c>
      <c r="AT54" s="109">
        <f>ROUND(SUM(AV54:AW54),2)</f>
        <v>0</v>
      </c>
      <c r="AU54" s="110">
        <f>ROUND(AU55+AU56+AU61,5)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ROUND(AZ55+AZ56+AZ61,2)</f>
        <v>0</v>
      </c>
      <c r="BA54" s="109">
        <f>ROUND(BA55+BA56+BA61,2)</f>
        <v>0</v>
      </c>
      <c r="BB54" s="109">
        <f>ROUND(BB55+BB56+BB61,2)</f>
        <v>0</v>
      </c>
      <c r="BC54" s="109">
        <f>ROUND(BC55+BC56+BC61,2)</f>
        <v>0</v>
      </c>
      <c r="BD54" s="111">
        <f>ROUND(BD55+BD56+BD61,2)</f>
        <v>0</v>
      </c>
      <c r="BE54" s="6"/>
      <c r="BS54" s="112" t="s">
        <v>80</v>
      </c>
      <c r="BT54" s="112" t="s">
        <v>81</v>
      </c>
      <c r="BU54" s="113" t="s">
        <v>82</v>
      </c>
      <c r="BV54" s="112" t="s">
        <v>83</v>
      </c>
      <c r="BW54" s="112" t="s">
        <v>5</v>
      </c>
      <c r="BX54" s="112" t="s">
        <v>84</v>
      </c>
      <c r="CL54" s="112" t="s">
        <v>19</v>
      </c>
    </row>
    <row r="55" s="7" customFormat="1" ht="16.5" customHeight="1">
      <c r="A55" s="114" t="s">
        <v>85</v>
      </c>
      <c r="B55" s="115"/>
      <c r="C55" s="116"/>
      <c r="D55" s="117" t="s">
        <v>86</v>
      </c>
      <c r="E55" s="117"/>
      <c r="F55" s="117"/>
      <c r="G55" s="117"/>
      <c r="H55" s="117"/>
      <c r="I55" s="118"/>
      <c r="J55" s="117" t="s">
        <v>87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'D.1.1 - ARCHITEKTONICKO-S...'!J30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88</v>
      </c>
      <c r="AR55" s="121"/>
      <c r="AS55" s="122">
        <v>0</v>
      </c>
      <c r="AT55" s="123">
        <f>ROUND(SUM(AV55:AW55),2)</f>
        <v>0</v>
      </c>
      <c r="AU55" s="124">
        <f>'D.1.1 - ARCHITEKTONICKO-S...'!P89</f>
        <v>0</v>
      </c>
      <c r="AV55" s="123">
        <f>'D.1.1 - ARCHITEKTONICKO-S...'!J33</f>
        <v>0</v>
      </c>
      <c r="AW55" s="123">
        <f>'D.1.1 - ARCHITEKTONICKO-S...'!J34</f>
        <v>0</v>
      </c>
      <c r="AX55" s="123">
        <f>'D.1.1 - ARCHITEKTONICKO-S...'!J35</f>
        <v>0</v>
      </c>
      <c r="AY55" s="123">
        <f>'D.1.1 - ARCHITEKTONICKO-S...'!J36</f>
        <v>0</v>
      </c>
      <c r="AZ55" s="123">
        <f>'D.1.1 - ARCHITEKTONICKO-S...'!F33</f>
        <v>0</v>
      </c>
      <c r="BA55" s="123">
        <f>'D.1.1 - ARCHITEKTONICKO-S...'!F34</f>
        <v>0</v>
      </c>
      <c r="BB55" s="123">
        <f>'D.1.1 - ARCHITEKTONICKO-S...'!F35</f>
        <v>0</v>
      </c>
      <c r="BC55" s="123">
        <f>'D.1.1 - ARCHITEKTONICKO-S...'!F36</f>
        <v>0</v>
      </c>
      <c r="BD55" s="125">
        <f>'D.1.1 - ARCHITEKTONICKO-S...'!F37</f>
        <v>0</v>
      </c>
      <c r="BE55" s="7"/>
      <c r="BT55" s="126" t="s">
        <v>89</v>
      </c>
      <c r="BV55" s="126" t="s">
        <v>83</v>
      </c>
      <c r="BW55" s="126" t="s">
        <v>90</v>
      </c>
      <c r="BX55" s="126" t="s">
        <v>5</v>
      </c>
      <c r="CL55" s="126" t="s">
        <v>41</v>
      </c>
      <c r="CM55" s="126" t="s">
        <v>91</v>
      </c>
    </row>
    <row r="56" s="7" customFormat="1" ht="16.5" customHeight="1">
      <c r="A56" s="7"/>
      <c r="B56" s="115"/>
      <c r="C56" s="116"/>
      <c r="D56" s="117" t="s">
        <v>92</v>
      </c>
      <c r="E56" s="117"/>
      <c r="F56" s="117"/>
      <c r="G56" s="117"/>
      <c r="H56" s="117"/>
      <c r="I56" s="118"/>
      <c r="J56" s="117" t="s">
        <v>93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27">
        <f>ROUND(SUM(AG57:AG60),2)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88</v>
      </c>
      <c r="AR56" s="121"/>
      <c r="AS56" s="122">
        <f>ROUND(SUM(AS57:AS60),2)</f>
        <v>0</v>
      </c>
      <c r="AT56" s="123">
        <f>ROUND(SUM(AV56:AW56),2)</f>
        <v>0</v>
      </c>
      <c r="AU56" s="124">
        <f>ROUND(SUM(AU57:AU60),5)</f>
        <v>0</v>
      </c>
      <c r="AV56" s="123">
        <f>ROUND(AZ56*L29,2)</f>
        <v>0</v>
      </c>
      <c r="AW56" s="123">
        <f>ROUND(BA56*L30,2)</f>
        <v>0</v>
      </c>
      <c r="AX56" s="123">
        <f>ROUND(BB56*L29,2)</f>
        <v>0</v>
      </c>
      <c r="AY56" s="123">
        <f>ROUND(BC56*L30,2)</f>
        <v>0</v>
      </c>
      <c r="AZ56" s="123">
        <f>ROUND(SUM(AZ57:AZ60),2)</f>
        <v>0</v>
      </c>
      <c r="BA56" s="123">
        <f>ROUND(SUM(BA57:BA60),2)</f>
        <v>0</v>
      </c>
      <c r="BB56" s="123">
        <f>ROUND(SUM(BB57:BB60),2)</f>
        <v>0</v>
      </c>
      <c r="BC56" s="123">
        <f>ROUND(SUM(BC57:BC60),2)</f>
        <v>0</v>
      </c>
      <c r="BD56" s="125">
        <f>ROUND(SUM(BD57:BD60),2)</f>
        <v>0</v>
      </c>
      <c r="BE56" s="7"/>
      <c r="BS56" s="126" t="s">
        <v>80</v>
      </c>
      <c r="BT56" s="126" t="s">
        <v>89</v>
      </c>
      <c r="BU56" s="126" t="s">
        <v>82</v>
      </c>
      <c r="BV56" s="126" t="s">
        <v>83</v>
      </c>
      <c r="BW56" s="126" t="s">
        <v>94</v>
      </c>
      <c r="BX56" s="126" t="s">
        <v>5</v>
      </c>
      <c r="CL56" s="126" t="s">
        <v>41</v>
      </c>
      <c r="CM56" s="126" t="s">
        <v>91</v>
      </c>
    </row>
    <row r="57" s="4" customFormat="1" ht="16.5" customHeight="1">
      <c r="A57" s="114" t="s">
        <v>85</v>
      </c>
      <c r="B57" s="66"/>
      <c r="C57" s="128"/>
      <c r="D57" s="128"/>
      <c r="E57" s="129" t="s">
        <v>95</v>
      </c>
      <c r="F57" s="129"/>
      <c r="G57" s="129"/>
      <c r="H57" s="129"/>
      <c r="I57" s="129"/>
      <c r="J57" s="128"/>
      <c r="K57" s="129" t="s">
        <v>96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'D.1.4.a - Technologická č...'!J32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97</v>
      </c>
      <c r="AR57" s="68"/>
      <c r="AS57" s="132">
        <v>0</v>
      </c>
      <c r="AT57" s="133">
        <f>ROUND(SUM(AV57:AW57),2)</f>
        <v>0</v>
      </c>
      <c r="AU57" s="134">
        <f>'D.1.4.a - Technologická č...'!P99</f>
        <v>0</v>
      </c>
      <c r="AV57" s="133">
        <f>'D.1.4.a - Technologická č...'!J35</f>
        <v>0</v>
      </c>
      <c r="AW57" s="133">
        <f>'D.1.4.a - Technologická č...'!J36</f>
        <v>0</v>
      </c>
      <c r="AX57" s="133">
        <f>'D.1.4.a - Technologická č...'!J37</f>
        <v>0</v>
      </c>
      <c r="AY57" s="133">
        <f>'D.1.4.a - Technologická č...'!J38</f>
        <v>0</v>
      </c>
      <c r="AZ57" s="133">
        <f>'D.1.4.a - Technologická č...'!F35</f>
        <v>0</v>
      </c>
      <c r="BA57" s="133">
        <f>'D.1.4.a - Technologická č...'!F36</f>
        <v>0</v>
      </c>
      <c r="BB57" s="133">
        <f>'D.1.4.a - Technologická č...'!F37</f>
        <v>0</v>
      </c>
      <c r="BC57" s="133">
        <f>'D.1.4.a - Technologická č...'!F38</f>
        <v>0</v>
      </c>
      <c r="BD57" s="135">
        <f>'D.1.4.a - Technologická č...'!F39</f>
        <v>0</v>
      </c>
      <c r="BE57" s="4"/>
      <c r="BT57" s="136" t="s">
        <v>91</v>
      </c>
      <c r="BV57" s="136" t="s">
        <v>83</v>
      </c>
      <c r="BW57" s="136" t="s">
        <v>98</v>
      </c>
      <c r="BX57" s="136" t="s">
        <v>94</v>
      </c>
      <c r="CL57" s="136" t="s">
        <v>41</v>
      </c>
    </row>
    <row r="58" s="4" customFormat="1" ht="16.5" customHeight="1">
      <c r="A58" s="114" t="s">
        <v>85</v>
      </c>
      <c r="B58" s="66"/>
      <c r="C58" s="128"/>
      <c r="D58" s="128"/>
      <c r="E58" s="129" t="s">
        <v>99</v>
      </c>
      <c r="F58" s="129"/>
      <c r="G58" s="129"/>
      <c r="H58" s="129"/>
      <c r="I58" s="129"/>
      <c r="J58" s="128"/>
      <c r="K58" s="129" t="s">
        <v>100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'D.1.4.b - ZTI'!J32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97</v>
      </c>
      <c r="AR58" s="68"/>
      <c r="AS58" s="132">
        <v>0</v>
      </c>
      <c r="AT58" s="133">
        <f>ROUND(SUM(AV58:AW58),2)</f>
        <v>0</v>
      </c>
      <c r="AU58" s="134">
        <f>'D.1.4.b - ZTI'!P89</f>
        <v>0</v>
      </c>
      <c r="AV58" s="133">
        <f>'D.1.4.b - ZTI'!J35</f>
        <v>0</v>
      </c>
      <c r="AW58" s="133">
        <f>'D.1.4.b - ZTI'!J36</f>
        <v>0</v>
      </c>
      <c r="AX58" s="133">
        <f>'D.1.4.b - ZTI'!J37</f>
        <v>0</v>
      </c>
      <c r="AY58" s="133">
        <f>'D.1.4.b - ZTI'!J38</f>
        <v>0</v>
      </c>
      <c r="AZ58" s="133">
        <f>'D.1.4.b - ZTI'!F35</f>
        <v>0</v>
      </c>
      <c r="BA58" s="133">
        <f>'D.1.4.b - ZTI'!F36</f>
        <v>0</v>
      </c>
      <c r="BB58" s="133">
        <f>'D.1.4.b - ZTI'!F37</f>
        <v>0</v>
      </c>
      <c r="BC58" s="133">
        <f>'D.1.4.b - ZTI'!F38</f>
        <v>0</v>
      </c>
      <c r="BD58" s="135">
        <f>'D.1.4.b - ZTI'!F39</f>
        <v>0</v>
      </c>
      <c r="BE58" s="4"/>
      <c r="BT58" s="136" t="s">
        <v>91</v>
      </c>
      <c r="BV58" s="136" t="s">
        <v>83</v>
      </c>
      <c r="BW58" s="136" t="s">
        <v>101</v>
      </c>
      <c r="BX58" s="136" t="s">
        <v>94</v>
      </c>
      <c r="CL58" s="136" t="s">
        <v>41</v>
      </c>
    </row>
    <row r="59" s="4" customFormat="1" ht="16.5" customHeight="1">
      <c r="A59" s="114" t="s">
        <v>85</v>
      </c>
      <c r="B59" s="66"/>
      <c r="C59" s="128"/>
      <c r="D59" s="128"/>
      <c r="E59" s="129" t="s">
        <v>102</v>
      </c>
      <c r="F59" s="129"/>
      <c r="G59" s="129"/>
      <c r="H59" s="129"/>
      <c r="I59" s="129"/>
      <c r="J59" s="128"/>
      <c r="K59" s="129" t="s">
        <v>103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'D.1.4.c - Technologická č...'!J32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97</v>
      </c>
      <c r="AR59" s="68"/>
      <c r="AS59" s="132">
        <v>0</v>
      </c>
      <c r="AT59" s="133">
        <f>ROUND(SUM(AV59:AW59),2)</f>
        <v>0</v>
      </c>
      <c r="AU59" s="134">
        <f>'D.1.4.c - Technologická č...'!P97</f>
        <v>0</v>
      </c>
      <c r="AV59" s="133">
        <f>'D.1.4.c - Technologická č...'!J35</f>
        <v>0</v>
      </c>
      <c r="AW59" s="133">
        <f>'D.1.4.c - Technologická č...'!J36</f>
        <v>0</v>
      </c>
      <c r="AX59" s="133">
        <f>'D.1.4.c - Technologická č...'!J37</f>
        <v>0</v>
      </c>
      <c r="AY59" s="133">
        <f>'D.1.4.c - Technologická č...'!J38</f>
        <v>0</v>
      </c>
      <c r="AZ59" s="133">
        <f>'D.1.4.c - Technologická č...'!F35</f>
        <v>0</v>
      </c>
      <c r="BA59" s="133">
        <f>'D.1.4.c - Technologická č...'!F36</f>
        <v>0</v>
      </c>
      <c r="BB59" s="133">
        <f>'D.1.4.c - Technologická č...'!F37</f>
        <v>0</v>
      </c>
      <c r="BC59" s="133">
        <f>'D.1.4.c - Technologická č...'!F38</f>
        <v>0</v>
      </c>
      <c r="BD59" s="135">
        <f>'D.1.4.c - Technologická č...'!F39</f>
        <v>0</v>
      </c>
      <c r="BE59" s="4"/>
      <c r="BT59" s="136" t="s">
        <v>91</v>
      </c>
      <c r="BV59" s="136" t="s">
        <v>83</v>
      </c>
      <c r="BW59" s="136" t="s">
        <v>104</v>
      </c>
      <c r="BX59" s="136" t="s">
        <v>94</v>
      </c>
      <c r="CL59" s="136" t="s">
        <v>41</v>
      </c>
    </row>
    <row r="60" s="4" customFormat="1" ht="16.5" customHeight="1">
      <c r="A60" s="114" t="s">
        <v>85</v>
      </c>
      <c r="B60" s="66"/>
      <c r="C60" s="128"/>
      <c r="D60" s="128"/>
      <c r="E60" s="129" t="s">
        <v>105</v>
      </c>
      <c r="F60" s="129"/>
      <c r="G60" s="129"/>
      <c r="H60" s="129"/>
      <c r="I60" s="129"/>
      <c r="J60" s="128"/>
      <c r="K60" s="129" t="s">
        <v>106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'D.1.4.d - MĚŘENÍ A REGULACE'!J32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97</v>
      </c>
      <c r="AR60" s="68"/>
      <c r="AS60" s="132">
        <v>0</v>
      </c>
      <c r="AT60" s="133">
        <f>ROUND(SUM(AV60:AW60),2)</f>
        <v>0</v>
      </c>
      <c r="AU60" s="134">
        <f>'D.1.4.d - MĚŘENÍ A REGULACE'!P90</f>
        <v>0</v>
      </c>
      <c r="AV60" s="133">
        <f>'D.1.4.d - MĚŘENÍ A REGULACE'!J35</f>
        <v>0</v>
      </c>
      <c r="AW60" s="133">
        <f>'D.1.4.d - MĚŘENÍ A REGULACE'!J36</f>
        <v>0</v>
      </c>
      <c r="AX60" s="133">
        <f>'D.1.4.d - MĚŘENÍ A REGULACE'!J37</f>
        <v>0</v>
      </c>
      <c r="AY60" s="133">
        <f>'D.1.4.d - MĚŘENÍ A REGULACE'!J38</f>
        <v>0</v>
      </c>
      <c r="AZ60" s="133">
        <f>'D.1.4.d - MĚŘENÍ A REGULACE'!F35</f>
        <v>0</v>
      </c>
      <c r="BA60" s="133">
        <f>'D.1.4.d - MĚŘENÍ A REGULACE'!F36</f>
        <v>0</v>
      </c>
      <c r="BB60" s="133">
        <f>'D.1.4.d - MĚŘENÍ A REGULACE'!F37</f>
        <v>0</v>
      </c>
      <c r="BC60" s="133">
        <f>'D.1.4.d - MĚŘENÍ A REGULACE'!F38</f>
        <v>0</v>
      </c>
      <c r="BD60" s="135">
        <f>'D.1.4.d - MĚŘENÍ A REGULACE'!F39</f>
        <v>0</v>
      </c>
      <c r="BE60" s="4"/>
      <c r="BT60" s="136" t="s">
        <v>91</v>
      </c>
      <c r="BV60" s="136" t="s">
        <v>83</v>
      </c>
      <c r="BW60" s="136" t="s">
        <v>107</v>
      </c>
      <c r="BX60" s="136" t="s">
        <v>94</v>
      </c>
      <c r="CL60" s="136" t="s">
        <v>41</v>
      </c>
    </row>
    <row r="61" s="7" customFormat="1" ht="24.75" customHeight="1">
      <c r="A61" s="114" t="s">
        <v>85</v>
      </c>
      <c r="B61" s="115"/>
      <c r="C61" s="116"/>
      <c r="D61" s="117" t="s">
        <v>108</v>
      </c>
      <c r="E61" s="117"/>
      <c r="F61" s="117"/>
      <c r="G61" s="117"/>
      <c r="H61" s="117"/>
      <c r="I61" s="118"/>
      <c r="J61" s="117" t="s">
        <v>109</v>
      </c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9">
        <f>'000 - VON - Vedlější a os...'!J30</f>
        <v>0</v>
      </c>
      <c r="AH61" s="118"/>
      <c r="AI61" s="118"/>
      <c r="AJ61" s="118"/>
      <c r="AK61" s="118"/>
      <c r="AL61" s="118"/>
      <c r="AM61" s="118"/>
      <c r="AN61" s="119">
        <f>SUM(AG61,AT61)</f>
        <v>0</v>
      </c>
      <c r="AO61" s="118"/>
      <c r="AP61" s="118"/>
      <c r="AQ61" s="120" t="s">
        <v>88</v>
      </c>
      <c r="AR61" s="121"/>
      <c r="AS61" s="137">
        <v>0</v>
      </c>
      <c r="AT61" s="138">
        <f>ROUND(SUM(AV61:AW61),2)</f>
        <v>0</v>
      </c>
      <c r="AU61" s="139">
        <f>'000 - VON - Vedlější a os...'!P81</f>
        <v>0</v>
      </c>
      <c r="AV61" s="138">
        <f>'000 - VON - Vedlější a os...'!J33</f>
        <v>0</v>
      </c>
      <c r="AW61" s="138">
        <f>'000 - VON - Vedlější a os...'!J34</f>
        <v>0</v>
      </c>
      <c r="AX61" s="138">
        <f>'000 - VON - Vedlější a os...'!J35</f>
        <v>0</v>
      </c>
      <c r="AY61" s="138">
        <f>'000 - VON - Vedlější a os...'!J36</f>
        <v>0</v>
      </c>
      <c r="AZ61" s="138">
        <f>'000 - VON - Vedlější a os...'!F33</f>
        <v>0</v>
      </c>
      <c r="BA61" s="138">
        <f>'000 - VON - Vedlější a os...'!F34</f>
        <v>0</v>
      </c>
      <c r="BB61" s="138">
        <f>'000 - VON - Vedlější a os...'!F35</f>
        <v>0</v>
      </c>
      <c r="BC61" s="138">
        <f>'000 - VON - Vedlější a os...'!F36</f>
        <v>0</v>
      </c>
      <c r="BD61" s="140">
        <f>'000 - VON - Vedlější a os...'!F37</f>
        <v>0</v>
      </c>
      <c r="BE61" s="7"/>
      <c r="BT61" s="126" t="s">
        <v>89</v>
      </c>
      <c r="BV61" s="126" t="s">
        <v>83</v>
      </c>
      <c r="BW61" s="126" t="s">
        <v>110</v>
      </c>
      <c r="BX61" s="126" t="s">
        <v>5</v>
      </c>
      <c r="CL61" s="126" t="s">
        <v>41</v>
      </c>
      <c r="CM61" s="126" t="s">
        <v>91</v>
      </c>
    </row>
    <row r="62" s="2" customFormat="1" ht="30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47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</sheetData>
  <sheetProtection sheet="1" formatColumns="0" formatRows="0" objects="1" scenarios="1" spinCount="100000" saltValue="zpcJbqEybHpGYb4eqC19zoMueogcZiwEJrcDgM12gidTqZ6i+0fhUM5QPda9n7BOYNrtb7hbFoJ6n6oiVR9cLg==" hashValue="5DmlGeR2eLWboWNst1BD/HP+hFk4OkrUxM+uT2J8WTBg8ENXC7qGfPP2GgbQX0JdtXMX/u6J9Dt4j9Rv2Oszuw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D.1.1 - ARCHITEKTONICKO-S...'!C2" display="/"/>
    <hyperlink ref="A57" location="'D.1.4.a - Technologická č...'!C2" display="/"/>
    <hyperlink ref="A58" location="'D.1.4.b - ZTI'!C2" display="/"/>
    <hyperlink ref="A59" location="'D.1.4.c - Technologická č...'!C2" display="/"/>
    <hyperlink ref="A60" location="'D.1.4.d - MĚŘENÍ A REGULACE'!C2" display="/"/>
    <hyperlink ref="A61" location="'000 - VON - Vedlější a o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91</v>
      </c>
    </row>
    <row r="4" s="1" customFormat="1" ht="24.96" customHeight="1">
      <c r="B4" s="22"/>
      <c r="D4" s="143" t="s">
        <v>111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stávající plynové kotelny</v>
      </c>
      <c r="F7" s="145"/>
      <c r="G7" s="145"/>
      <c r="H7" s="145"/>
      <c r="L7" s="22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113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41</v>
      </c>
      <c r="G11" s="41"/>
      <c r="H11" s="41"/>
      <c r="I11" s="145" t="s">
        <v>20</v>
      </c>
      <c r="J11" s="136" t="s">
        <v>41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23</v>
      </c>
      <c r="G12" s="41"/>
      <c r="H12" s="41"/>
      <c r="I12" s="145" t="s">
        <v>24</v>
      </c>
      <c r="J12" s="149" t="str">
        <f>'Rekapitulace stavby'!AN8</f>
        <v>19. 5. 2022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30</v>
      </c>
      <c r="E14" s="41"/>
      <c r="F14" s="41"/>
      <c r="G14" s="41"/>
      <c r="H14" s="41"/>
      <c r="I14" s="145" t="s">
        <v>31</v>
      </c>
      <c r="J14" s="136" t="s">
        <v>32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33</v>
      </c>
      <c r="F15" s="41"/>
      <c r="G15" s="41"/>
      <c r="H15" s="41"/>
      <c r="I15" s="145" t="s">
        <v>34</v>
      </c>
      <c r="J15" s="136" t="s">
        <v>35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36</v>
      </c>
      <c r="E17" s="41"/>
      <c r="F17" s="41"/>
      <c r="G17" s="41"/>
      <c r="H17" s="41"/>
      <c r="I17" s="145" t="s">
        <v>31</v>
      </c>
      <c r="J17" s="35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6"/>
      <c r="G18" s="136"/>
      <c r="H18" s="136"/>
      <c r="I18" s="145" t="s">
        <v>34</v>
      </c>
      <c r="J18" s="35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38</v>
      </c>
      <c r="E20" s="41"/>
      <c r="F20" s="41"/>
      <c r="G20" s="41"/>
      <c r="H20" s="41"/>
      <c r="I20" s="145" t="s">
        <v>31</v>
      </c>
      <c r="J20" s="136" t="s">
        <v>39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40</v>
      </c>
      <c r="F21" s="41"/>
      <c r="G21" s="41"/>
      <c r="H21" s="41"/>
      <c r="I21" s="145" t="s">
        <v>34</v>
      </c>
      <c r="J21" s="136" t="s">
        <v>41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43</v>
      </c>
      <c r="E23" s="41"/>
      <c r="F23" s="41"/>
      <c r="G23" s="41"/>
      <c r="H23" s="41"/>
      <c r="I23" s="145" t="s">
        <v>31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34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45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50"/>
      <c r="B27" s="151"/>
      <c r="C27" s="150"/>
      <c r="D27" s="150"/>
      <c r="E27" s="152" t="s">
        <v>46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47</v>
      </c>
      <c r="E30" s="41"/>
      <c r="F30" s="41"/>
      <c r="G30" s="41"/>
      <c r="H30" s="41"/>
      <c r="I30" s="41"/>
      <c r="J30" s="156">
        <f>ROUND(J89,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49</v>
      </c>
      <c r="G32" s="41"/>
      <c r="H32" s="41"/>
      <c r="I32" s="157" t="s">
        <v>48</v>
      </c>
      <c r="J32" s="157" t="s">
        <v>50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51</v>
      </c>
      <c r="E33" s="145" t="s">
        <v>52</v>
      </c>
      <c r="F33" s="159">
        <f>ROUND((SUM(BE89:BE433)),  2)</f>
        <v>0</v>
      </c>
      <c r="G33" s="41"/>
      <c r="H33" s="41"/>
      <c r="I33" s="160">
        <v>0.20999999999999999</v>
      </c>
      <c r="J33" s="159">
        <f>ROUND(((SUM(BE89:BE433))*I33),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53</v>
      </c>
      <c r="F34" s="159">
        <f>ROUND((SUM(BF89:BF433)),  2)</f>
        <v>0</v>
      </c>
      <c r="G34" s="41"/>
      <c r="H34" s="41"/>
      <c r="I34" s="160">
        <v>0.14999999999999999</v>
      </c>
      <c r="J34" s="159">
        <f>ROUND(((SUM(BF89:BF433))*I34),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54</v>
      </c>
      <c r="F35" s="159">
        <f>ROUND((SUM(BG89:BG433)),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55</v>
      </c>
      <c r="F36" s="159">
        <f>ROUND((SUM(BH89:BH433)),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56</v>
      </c>
      <c r="F37" s="159">
        <f>ROUND((SUM(BI89:BI433)),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57</v>
      </c>
      <c r="E39" s="163"/>
      <c r="F39" s="163"/>
      <c r="G39" s="164" t="s">
        <v>58</v>
      </c>
      <c r="H39" s="165" t="s">
        <v>59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stávající plynové kotelny</v>
      </c>
      <c r="F48" s="34"/>
      <c r="G48" s="34"/>
      <c r="H48" s="34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D.1.1 - ARCHITEKTONICKO-STAVEBNÍ ŘEŠENÍ 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pozemek parc. č. . 2401/24 , Plzeň</v>
      </c>
      <c r="G52" s="43"/>
      <c r="H52" s="43"/>
      <c r="I52" s="34" t="s">
        <v>24</v>
      </c>
      <c r="J52" s="75" t="str">
        <f>IF(J12="","",J12)</f>
        <v>19. 5. 2022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4" t="s">
        <v>30</v>
      </c>
      <c r="D54" s="43"/>
      <c r="E54" s="43"/>
      <c r="F54" s="29" t="str">
        <f>E15</f>
        <v>MŠ pro zrakově postižené a vady řeči</v>
      </c>
      <c r="G54" s="43"/>
      <c r="H54" s="43"/>
      <c r="I54" s="34" t="s">
        <v>38</v>
      </c>
      <c r="J54" s="39" t="str">
        <f>E21</f>
        <v>ing. arch. Pavel Šticha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34" t="s">
        <v>43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115</v>
      </c>
      <c r="D57" s="174"/>
      <c r="E57" s="174"/>
      <c r="F57" s="174"/>
      <c r="G57" s="174"/>
      <c r="H57" s="174"/>
      <c r="I57" s="174"/>
      <c r="J57" s="175" t="s">
        <v>116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79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117</v>
      </c>
    </row>
    <row r="60" s="9" customFormat="1" ht="24.96" customHeight="1">
      <c r="A60" s="9"/>
      <c r="B60" s="177"/>
      <c r="C60" s="178"/>
      <c r="D60" s="179" t="s">
        <v>118</v>
      </c>
      <c r="E60" s="180"/>
      <c r="F60" s="180"/>
      <c r="G60" s="180"/>
      <c r="H60" s="180"/>
      <c r="I60" s="180"/>
      <c r="J60" s="181">
        <f>J90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119</v>
      </c>
      <c r="E61" s="185"/>
      <c r="F61" s="185"/>
      <c r="G61" s="185"/>
      <c r="H61" s="185"/>
      <c r="I61" s="185"/>
      <c r="J61" s="186">
        <f>J91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120</v>
      </c>
      <c r="E62" s="185"/>
      <c r="F62" s="185"/>
      <c r="G62" s="185"/>
      <c r="H62" s="185"/>
      <c r="I62" s="185"/>
      <c r="J62" s="186">
        <f>J100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121</v>
      </c>
      <c r="E63" s="185"/>
      <c r="F63" s="185"/>
      <c r="G63" s="185"/>
      <c r="H63" s="185"/>
      <c r="I63" s="185"/>
      <c r="J63" s="186">
        <f>J166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122</v>
      </c>
      <c r="E64" s="185"/>
      <c r="F64" s="185"/>
      <c r="G64" s="185"/>
      <c r="H64" s="185"/>
      <c r="I64" s="185"/>
      <c r="J64" s="186">
        <f>J256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7"/>
      <c r="C65" s="178"/>
      <c r="D65" s="179" t="s">
        <v>123</v>
      </c>
      <c r="E65" s="180"/>
      <c r="F65" s="180"/>
      <c r="G65" s="180"/>
      <c r="H65" s="180"/>
      <c r="I65" s="180"/>
      <c r="J65" s="181">
        <f>J259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3"/>
      <c r="C66" s="128"/>
      <c r="D66" s="184" t="s">
        <v>124</v>
      </c>
      <c r="E66" s="185"/>
      <c r="F66" s="185"/>
      <c r="G66" s="185"/>
      <c r="H66" s="185"/>
      <c r="I66" s="185"/>
      <c r="J66" s="186">
        <f>J260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125</v>
      </c>
      <c r="E67" s="185"/>
      <c r="F67" s="185"/>
      <c r="G67" s="185"/>
      <c r="H67" s="185"/>
      <c r="I67" s="185"/>
      <c r="J67" s="186">
        <f>J270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126</v>
      </c>
      <c r="E68" s="185"/>
      <c r="F68" s="185"/>
      <c r="G68" s="185"/>
      <c r="H68" s="185"/>
      <c r="I68" s="185"/>
      <c r="J68" s="186">
        <f>J359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7"/>
      <c r="C69" s="178"/>
      <c r="D69" s="179" t="s">
        <v>127</v>
      </c>
      <c r="E69" s="180"/>
      <c r="F69" s="180"/>
      <c r="G69" s="180"/>
      <c r="H69" s="180"/>
      <c r="I69" s="180"/>
      <c r="J69" s="181">
        <f>J429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5" t="s">
        <v>128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Rekonstrukce stávající plynové kotelny</v>
      </c>
      <c r="F79" s="34"/>
      <c r="G79" s="34"/>
      <c r="H79" s="34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112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 xml:space="preserve">D.1.1 - ARCHITEKTONICKO-STAVEBNÍ ŘEŠENÍ 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4" t="s">
        <v>22</v>
      </c>
      <c r="D83" s="43"/>
      <c r="E83" s="43"/>
      <c r="F83" s="29" t="str">
        <f>F12</f>
        <v>pozemek parc. č. . 2401/24 , Plzeň</v>
      </c>
      <c r="G83" s="43"/>
      <c r="H83" s="43"/>
      <c r="I83" s="34" t="s">
        <v>24</v>
      </c>
      <c r="J83" s="75" t="str">
        <f>IF(J12="","",J12)</f>
        <v>19. 5. 2022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5.65" customHeight="1">
      <c r="A85" s="41"/>
      <c r="B85" s="42"/>
      <c r="C85" s="34" t="s">
        <v>30</v>
      </c>
      <c r="D85" s="43"/>
      <c r="E85" s="43"/>
      <c r="F85" s="29" t="str">
        <f>E15</f>
        <v>MŠ pro zrakově postižené a vady řeči</v>
      </c>
      <c r="G85" s="43"/>
      <c r="H85" s="43"/>
      <c r="I85" s="34" t="s">
        <v>38</v>
      </c>
      <c r="J85" s="39" t="str">
        <f>E21</f>
        <v>ing. arch. Pavel Šticha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4" t="s">
        <v>36</v>
      </c>
      <c r="D86" s="43"/>
      <c r="E86" s="43"/>
      <c r="F86" s="29" t="str">
        <f>IF(E18="","",E18)</f>
        <v>Vyplň údaj</v>
      </c>
      <c r="G86" s="43"/>
      <c r="H86" s="43"/>
      <c r="I86" s="34" t="s">
        <v>43</v>
      </c>
      <c r="J86" s="39" t="str">
        <f>E24</f>
        <v xml:space="preserve"> 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129</v>
      </c>
      <c r="D88" s="191" t="s">
        <v>66</v>
      </c>
      <c r="E88" s="191" t="s">
        <v>62</v>
      </c>
      <c r="F88" s="191" t="s">
        <v>63</v>
      </c>
      <c r="G88" s="191" t="s">
        <v>130</v>
      </c>
      <c r="H88" s="191" t="s">
        <v>131</v>
      </c>
      <c r="I88" s="191" t="s">
        <v>132</v>
      </c>
      <c r="J88" s="191" t="s">
        <v>116</v>
      </c>
      <c r="K88" s="192" t="s">
        <v>133</v>
      </c>
      <c r="L88" s="193"/>
      <c r="M88" s="95" t="s">
        <v>41</v>
      </c>
      <c r="N88" s="96" t="s">
        <v>51</v>
      </c>
      <c r="O88" s="96" t="s">
        <v>134</v>
      </c>
      <c r="P88" s="96" t="s">
        <v>135</v>
      </c>
      <c r="Q88" s="96" t="s">
        <v>136</v>
      </c>
      <c r="R88" s="96" t="s">
        <v>137</v>
      </c>
      <c r="S88" s="96" t="s">
        <v>138</v>
      </c>
      <c r="T88" s="97" t="s">
        <v>139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140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P90+P259+P429</f>
        <v>0</v>
      </c>
      <c r="Q89" s="99"/>
      <c r="R89" s="196">
        <f>R90+R259+R429</f>
        <v>1.4893249999999998</v>
      </c>
      <c r="S89" s="99"/>
      <c r="T89" s="197">
        <f>T90+T259+T429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80</v>
      </c>
      <c r="AU89" s="19" t="s">
        <v>117</v>
      </c>
      <c r="BK89" s="198">
        <f>BK90+BK259+BK429</f>
        <v>0</v>
      </c>
    </row>
    <row r="90" s="12" customFormat="1" ht="25.92" customHeight="1">
      <c r="A90" s="12"/>
      <c r="B90" s="199"/>
      <c r="C90" s="200"/>
      <c r="D90" s="201" t="s">
        <v>80</v>
      </c>
      <c r="E90" s="202" t="s">
        <v>141</v>
      </c>
      <c r="F90" s="202" t="s">
        <v>142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P91+P100+P166+P256</f>
        <v>0</v>
      </c>
      <c r="Q90" s="207"/>
      <c r="R90" s="208">
        <f>R91+R100+R166+R256</f>
        <v>1.3239315999999999</v>
      </c>
      <c r="S90" s="207"/>
      <c r="T90" s="209">
        <f>T91+T100+T166+T256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89</v>
      </c>
      <c r="AT90" s="211" t="s">
        <v>80</v>
      </c>
      <c r="AU90" s="211" t="s">
        <v>81</v>
      </c>
      <c r="AY90" s="210" t="s">
        <v>143</v>
      </c>
      <c r="BK90" s="212">
        <f>BK91+BK100+BK166+BK256</f>
        <v>0</v>
      </c>
    </row>
    <row r="91" s="12" customFormat="1" ht="22.8" customHeight="1">
      <c r="A91" s="12"/>
      <c r="B91" s="199"/>
      <c r="C91" s="200"/>
      <c r="D91" s="201" t="s">
        <v>80</v>
      </c>
      <c r="E91" s="213" t="s">
        <v>144</v>
      </c>
      <c r="F91" s="213" t="s">
        <v>145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SUM(P92:P99)</f>
        <v>0</v>
      </c>
      <c r="Q91" s="207"/>
      <c r="R91" s="208">
        <f>SUM(R92:R99)</f>
        <v>0.54823</v>
      </c>
      <c r="S91" s="207"/>
      <c r="T91" s="209">
        <f>SUM(T92:T99)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89</v>
      </c>
      <c r="AT91" s="211" t="s">
        <v>80</v>
      </c>
      <c r="AU91" s="211" t="s">
        <v>89</v>
      </c>
      <c r="AY91" s="210" t="s">
        <v>143</v>
      </c>
      <c r="BK91" s="212">
        <f>SUM(BK92:BK99)</f>
        <v>0</v>
      </c>
    </row>
    <row r="92" s="2" customFormat="1" ht="24.15" customHeight="1">
      <c r="A92" s="41"/>
      <c r="B92" s="42"/>
      <c r="C92" s="215" t="s">
        <v>89</v>
      </c>
      <c r="D92" s="215" t="s">
        <v>146</v>
      </c>
      <c r="E92" s="216" t="s">
        <v>147</v>
      </c>
      <c r="F92" s="217" t="s">
        <v>148</v>
      </c>
      <c r="G92" s="218" t="s">
        <v>149</v>
      </c>
      <c r="H92" s="219">
        <v>0.29199999999999998</v>
      </c>
      <c r="I92" s="220"/>
      <c r="J92" s="221">
        <f>ROUND(I92*H92,2)</f>
        <v>0</v>
      </c>
      <c r="K92" s="217" t="s">
        <v>150</v>
      </c>
      <c r="L92" s="47"/>
      <c r="M92" s="222" t="s">
        <v>41</v>
      </c>
      <c r="N92" s="223" t="s">
        <v>52</v>
      </c>
      <c r="O92" s="87"/>
      <c r="P92" s="224">
        <f>O92*H92</f>
        <v>0</v>
      </c>
      <c r="Q92" s="224">
        <v>1.8775</v>
      </c>
      <c r="R92" s="224">
        <f>Q92*H92</f>
        <v>0.54823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151</v>
      </c>
      <c r="AT92" s="226" t="s">
        <v>146</v>
      </c>
      <c r="AU92" s="226" t="s">
        <v>91</v>
      </c>
      <c r="AY92" s="19" t="s">
        <v>143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89</v>
      </c>
      <c r="BK92" s="227">
        <f>ROUND(I92*H92,2)</f>
        <v>0</v>
      </c>
      <c r="BL92" s="19" t="s">
        <v>151</v>
      </c>
      <c r="BM92" s="226" t="s">
        <v>152</v>
      </c>
    </row>
    <row r="93" s="2" customFormat="1">
      <c r="A93" s="41"/>
      <c r="B93" s="42"/>
      <c r="C93" s="43"/>
      <c r="D93" s="228" t="s">
        <v>153</v>
      </c>
      <c r="E93" s="43"/>
      <c r="F93" s="229" t="s">
        <v>154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153</v>
      </c>
      <c r="AU93" s="19" t="s">
        <v>91</v>
      </c>
    </row>
    <row r="94" s="13" customFormat="1">
      <c r="A94" s="13"/>
      <c r="B94" s="233"/>
      <c r="C94" s="234"/>
      <c r="D94" s="235" t="s">
        <v>155</v>
      </c>
      <c r="E94" s="236" t="s">
        <v>41</v>
      </c>
      <c r="F94" s="237" t="s">
        <v>156</v>
      </c>
      <c r="G94" s="234"/>
      <c r="H94" s="236" t="s">
        <v>41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155</v>
      </c>
      <c r="AU94" s="243" t="s">
        <v>91</v>
      </c>
      <c r="AV94" s="13" t="s">
        <v>89</v>
      </c>
      <c r="AW94" s="13" t="s">
        <v>42</v>
      </c>
      <c r="AX94" s="13" t="s">
        <v>81</v>
      </c>
      <c r="AY94" s="243" t="s">
        <v>143</v>
      </c>
    </row>
    <row r="95" s="13" customFormat="1">
      <c r="A95" s="13"/>
      <c r="B95" s="233"/>
      <c r="C95" s="234"/>
      <c r="D95" s="235" t="s">
        <v>155</v>
      </c>
      <c r="E95" s="236" t="s">
        <v>41</v>
      </c>
      <c r="F95" s="237" t="s">
        <v>157</v>
      </c>
      <c r="G95" s="234"/>
      <c r="H95" s="236" t="s">
        <v>41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155</v>
      </c>
      <c r="AU95" s="243" t="s">
        <v>91</v>
      </c>
      <c r="AV95" s="13" t="s">
        <v>89</v>
      </c>
      <c r="AW95" s="13" t="s">
        <v>42</v>
      </c>
      <c r="AX95" s="13" t="s">
        <v>81</v>
      </c>
      <c r="AY95" s="243" t="s">
        <v>143</v>
      </c>
    </row>
    <row r="96" s="14" customFormat="1">
      <c r="A96" s="14"/>
      <c r="B96" s="244"/>
      <c r="C96" s="245"/>
      <c r="D96" s="235" t="s">
        <v>155</v>
      </c>
      <c r="E96" s="246" t="s">
        <v>41</v>
      </c>
      <c r="F96" s="247" t="s">
        <v>158</v>
      </c>
      <c r="G96" s="245"/>
      <c r="H96" s="248">
        <v>0.26500000000000001</v>
      </c>
      <c r="I96" s="249"/>
      <c r="J96" s="245"/>
      <c r="K96" s="245"/>
      <c r="L96" s="250"/>
      <c r="M96" s="251"/>
      <c r="N96" s="252"/>
      <c r="O96" s="252"/>
      <c r="P96" s="252"/>
      <c r="Q96" s="252"/>
      <c r="R96" s="252"/>
      <c r="S96" s="252"/>
      <c r="T96" s="25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4" t="s">
        <v>155</v>
      </c>
      <c r="AU96" s="254" t="s">
        <v>91</v>
      </c>
      <c r="AV96" s="14" t="s">
        <v>91</v>
      </c>
      <c r="AW96" s="14" t="s">
        <v>42</v>
      </c>
      <c r="AX96" s="14" t="s">
        <v>81</v>
      </c>
      <c r="AY96" s="254" t="s">
        <v>143</v>
      </c>
    </row>
    <row r="97" s="13" customFormat="1">
      <c r="A97" s="13"/>
      <c r="B97" s="233"/>
      <c r="C97" s="234"/>
      <c r="D97" s="235" t="s">
        <v>155</v>
      </c>
      <c r="E97" s="236" t="s">
        <v>41</v>
      </c>
      <c r="F97" s="237" t="s">
        <v>159</v>
      </c>
      <c r="G97" s="234"/>
      <c r="H97" s="236" t="s">
        <v>41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155</v>
      </c>
      <c r="AU97" s="243" t="s">
        <v>91</v>
      </c>
      <c r="AV97" s="13" t="s">
        <v>89</v>
      </c>
      <c r="AW97" s="13" t="s">
        <v>42</v>
      </c>
      <c r="AX97" s="13" t="s">
        <v>81</v>
      </c>
      <c r="AY97" s="243" t="s">
        <v>143</v>
      </c>
    </row>
    <row r="98" s="14" customFormat="1">
      <c r="A98" s="14"/>
      <c r="B98" s="244"/>
      <c r="C98" s="245"/>
      <c r="D98" s="235" t="s">
        <v>155</v>
      </c>
      <c r="E98" s="246" t="s">
        <v>41</v>
      </c>
      <c r="F98" s="247" t="s">
        <v>160</v>
      </c>
      <c r="G98" s="245"/>
      <c r="H98" s="248">
        <v>0.027</v>
      </c>
      <c r="I98" s="249"/>
      <c r="J98" s="245"/>
      <c r="K98" s="245"/>
      <c r="L98" s="250"/>
      <c r="M98" s="251"/>
      <c r="N98" s="252"/>
      <c r="O98" s="252"/>
      <c r="P98" s="252"/>
      <c r="Q98" s="252"/>
      <c r="R98" s="252"/>
      <c r="S98" s="252"/>
      <c r="T98" s="25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4" t="s">
        <v>155</v>
      </c>
      <c r="AU98" s="254" t="s">
        <v>91</v>
      </c>
      <c r="AV98" s="14" t="s">
        <v>91</v>
      </c>
      <c r="AW98" s="14" t="s">
        <v>42</v>
      </c>
      <c r="AX98" s="14" t="s">
        <v>81</v>
      </c>
      <c r="AY98" s="254" t="s">
        <v>143</v>
      </c>
    </row>
    <row r="99" s="15" customFormat="1">
      <c r="A99" s="15"/>
      <c r="B99" s="255"/>
      <c r="C99" s="256"/>
      <c r="D99" s="235" t="s">
        <v>155</v>
      </c>
      <c r="E99" s="257" t="s">
        <v>41</v>
      </c>
      <c r="F99" s="258" t="s">
        <v>161</v>
      </c>
      <c r="G99" s="256"/>
      <c r="H99" s="259">
        <v>0.29200000000000004</v>
      </c>
      <c r="I99" s="260"/>
      <c r="J99" s="256"/>
      <c r="K99" s="256"/>
      <c r="L99" s="261"/>
      <c r="M99" s="262"/>
      <c r="N99" s="263"/>
      <c r="O99" s="263"/>
      <c r="P99" s="263"/>
      <c r="Q99" s="263"/>
      <c r="R99" s="263"/>
      <c r="S99" s="263"/>
      <c r="T99" s="264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5" t="s">
        <v>155</v>
      </c>
      <c r="AU99" s="265" t="s">
        <v>91</v>
      </c>
      <c r="AV99" s="15" t="s">
        <v>151</v>
      </c>
      <c r="AW99" s="15" t="s">
        <v>42</v>
      </c>
      <c r="AX99" s="15" t="s">
        <v>89</v>
      </c>
      <c r="AY99" s="265" t="s">
        <v>143</v>
      </c>
    </row>
    <row r="100" s="12" customFormat="1" ht="22.8" customHeight="1">
      <c r="A100" s="12"/>
      <c r="B100" s="199"/>
      <c r="C100" s="200"/>
      <c r="D100" s="201" t="s">
        <v>80</v>
      </c>
      <c r="E100" s="213" t="s">
        <v>162</v>
      </c>
      <c r="F100" s="213" t="s">
        <v>163</v>
      </c>
      <c r="G100" s="200"/>
      <c r="H100" s="200"/>
      <c r="I100" s="203"/>
      <c r="J100" s="214">
        <f>BK100</f>
        <v>0</v>
      </c>
      <c r="K100" s="200"/>
      <c r="L100" s="205"/>
      <c r="M100" s="206"/>
      <c r="N100" s="207"/>
      <c r="O100" s="207"/>
      <c r="P100" s="208">
        <f>SUM(P101:P165)</f>
        <v>0</v>
      </c>
      <c r="Q100" s="207"/>
      <c r="R100" s="208">
        <f>SUM(R101:R165)</f>
        <v>0.74609000000000003</v>
      </c>
      <c r="S100" s="207"/>
      <c r="T100" s="209">
        <f>SUM(T101:T165)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89</v>
      </c>
      <c r="AT100" s="211" t="s">
        <v>80</v>
      </c>
      <c r="AU100" s="211" t="s">
        <v>89</v>
      </c>
      <c r="AY100" s="210" t="s">
        <v>143</v>
      </c>
      <c r="BK100" s="212">
        <f>SUM(BK101:BK165)</f>
        <v>0</v>
      </c>
    </row>
    <row r="101" s="2" customFormat="1" ht="21.75" customHeight="1">
      <c r="A101" s="41"/>
      <c r="B101" s="42"/>
      <c r="C101" s="215" t="s">
        <v>91</v>
      </c>
      <c r="D101" s="215" t="s">
        <v>146</v>
      </c>
      <c r="E101" s="216" t="s">
        <v>164</v>
      </c>
      <c r="F101" s="217" t="s">
        <v>165</v>
      </c>
      <c r="G101" s="218" t="s">
        <v>166</v>
      </c>
      <c r="H101" s="219">
        <v>61.880000000000003</v>
      </c>
      <c r="I101" s="220"/>
      <c r="J101" s="221">
        <f>ROUND(I101*H101,2)</f>
        <v>0</v>
      </c>
      <c r="K101" s="217" t="s">
        <v>150</v>
      </c>
      <c r="L101" s="47"/>
      <c r="M101" s="222" t="s">
        <v>41</v>
      </c>
      <c r="N101" s="223" t="s">
        <v>52</v>
      </c>
      <c r="O101" s="87"/>
      <c r="P101" s="224">
        <f>O101*H101</f>
        <v>0</v>
      </c>
      <c r="Q101" s="224">
        <v>0.0030000000000000001</v>
      </c>
      <c r="R101" s="224">
        <f>Q101*H101</f>
        <v>0.18564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151</v>
      </c>
      <c r="AT101" s="226" t="s">
        <v>146</v>
      </c>
      <c r="AU101" s="226" t="s">
        <v>91</v>
      </c>
      <c r="AY101" s="19" t="s">
        <v>143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89</v>
      </c>
      <c r="BK101" s="227">
        <f>ROUND(I101*H101,2)</f>
        <v>0</v>
      </c>
      <c r="BL101" s="19" t="s">
        <v>151</v>
      </c>
      <c r="BM101" s="226" t="s">
        <v>167</v>
      </c>
    </row>
    <row r="102" s="2" customFormat="1">
      <c r="A102" s="41"/>
      <c r="B102" s="42"/>
      <c r="C102" s="43"/>
      <c r="D102" s="228" t="s">
        <v>153</v>
      </c>
      <c r="E102" s="43"/>
      <c r="F102" s="229" t="s">
        <v>168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153</v>
      </c>
      <c r="AU102" s="19" t="s">
        <v>91</v>
      </c>
    </row>
    <row r="103" s="13" customFormat="1">
      <c r="A103" s="13"/>
      <c r="B103" s="233"/>
      <c r="C103" s="234"/>
      <c r="D103" s="235" t="s">
        <v>155</v>
      </c>
      <c r="E103" s="236" t="s">
        <v>41</v>
      </c>
      <c r="F103" s="237" t="s">
        <v>169</v>
      </c>
      <c r="G103" s="234"/>
      <c r="H103" s="236" t="s">
        <v>41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155</v>
      </c>
      <c r="AU103" s="243" t="s">
        <v>91</v>
      </c>
      <c r="AV103" s="13" t="s">
        <v>89</v>
      </c>
      <c r="AW103" s="13" t="s">
        <v>42</v>
      </c>
      <c r="AX103" s="13" t="s">
        <v>81</v>
      </c>
      <c r="AY103" s="243" t="s">
        <v>143</v>
      </c>
    </row>
    <row r="104" s="13" customFormat="1">
      <c r="A104" s="13"/>
      <c r="B104" s="233"/>
      <c r="C104" s="234"/>
      <c r="D104" s="235" t="s">
        <v>155</v>
      </c>
      <c r="E104" s="236" t="s">
        <v>41</v>
      </c>
      <c r="F104" s="237" t="s">
        <v>170</v>
      </c>
      <c r="G104" s="234"/>
      <c r="H104" s="236" t="s">
        <v>41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155</v>
      </c>
      <c r="AU104" s="243" t="s">
        <v>91</v>
      </c>
      <c r="AV104" s="13" t="s">
        <v>89</v>
      </c>
      <c r="AW104" s="13" t="s">
        <v>42</v>
      </c>
      <c r="AX104" s="13" t="s">
        <v>81</v>
      </c>
      <c r="AY104" s="243" t="s">
        <v>143</v>
      </c>
    </row>
    <row r="105" s="13" customFormat="1">
      <c r="A105" s="13"/>
      <c r="B105" s="233"/>
      <c r="C105" s="234"/>
      <c r="D105" s="235" t="s">
        <v>155</v>
      </c>
      <c r="E105" s="236" t="s">
        <v>41</v>
      </c>
      <c r="F105" s="237" t="s">
        <v>171</v>
      </c>
      <c r="G105" s="234"/>
      <c r="H105" s="236" t="s">
        <v>41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155</v>
      </c>
      <c r="AU105" s="243" t="s">
        <v>91</v>
      </c>
      <c r="AV105" s="13" t="s">
        <v>89</v>
      </c>
      <c r="AW105" s="13" t="s">
        <v>42</v>
      </c>
      <c r="AX105" s="13" t="s">
        <v>81</v>
      </c>
      <c r="AY105" s="243" t="s">
        <v>143</v>
      </c>
    </row>
    <row r="106" s="13" customFormat="1">
      <c r="A106" s="13"/>
      <c r="B106" s="233"/>
      <c r="C106" s="234"/>
      <c r="D106" s="235" t="s">
        <v>155</v>
      </c>
      <c r="E106" s="236" t="s">
        <v>41</v>
      </c>
      <c r="F106" s="237" t="s">
        <v>172</v>
      </c>
      <c r="G106" s="234"/>
      <c r="H106" s="236" t="s">
        <v>41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155</v>
      </c>
      <c r="AU106" s="243" t="s">
        <v>91</v>
      </c>
      <c r="AV106" s="13" t="s">
        <v>89</v>
      </c>
      <c r="AW106" s="13" t="s">
        <v>42</v>
      </c>
      <c r="AX106" s="13" t="s">
        <v>81</v>
      </c>
      <c r="AY106" s="243" t="s">
        <v>143</v>
      </c>
    </row>
    <row r="107" s="13" customFormat="1">
      <c r="A107" s="13"/>
      <c r="B107" s="233"/>
      <c r="C107" s="234"/>
      <c r="D107" s="235" t="s">
        <v>155</v>
      </c>
      <c r="E107" s="236" t="s">
        <v>41</v>
      </c>
      <c r="F107" s="237" t="s">
        <v>173</v>
      </c>
      <c r="G107" s="234"/>
      <c r="H107" s="236" t="s">
        <v>41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155</v>
      </c>
      <c r="AU107" s="243" t="s">
        <v>91</v>
      </c>
      <c r="AV107" s="13" t="s">
        <v>89</v>
      </c>
      <c r="AW107" s="13" t="s">
        <v>42</v>
      </c>
      <c r="AX107" s="13" t="s">
        <v>81</v>
      </c>
      <c r="AY107" s="243" t="s">
        <v>143</v>
      </c>
    </row>
    <row r="108" s="13" customFormat="1">
      <c r="A108" s="13"/>
      <c r="B108" s="233"/>
      <c r="C108" s="234"/>
      <c r="D108" s="235" t="s">
        <v>155</v>
      </c>
      <c r="E108" s="236" t="s">
        <v>41</v>
      </c>
      <c r="F108" s="237" t="s">
        <v>174</v>
      </c>
      <c r="G108" s="234"/>
      <c r="H108" s="236" t="s">
        <v>41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155</v>
      </c>
      <c r="AU108" s="243" t="s">
        <v>91</v>
      </c>
      <c r="AV108" s="13" t="s">
        <v>89</v>
      </c>
      <c r="AW108" s="13" t="s">
        <v>42</v>
      </c>
      <c r="AX108" s="13" t="s">
        <v>81</v>
      </c>
      <c r="AY108" s="243" t="s">
        <v>143</v>
      </c>
    </row>
    <row r="109" s="14" customFormat="1">
      <c r="A109" s="14"/>
      <c r="B109" s="244"/>
      <c r="C109" s="245"/>
      <c r="D109" s="235" t="s">
        <v>155</v>
      </c>
      <c r="E109" s="246" t="s">
        <v>41</v>
      </c>
      <c r="F109" s="247" t="s">
        <v>175</v>
      </c>
      <c r="G109" s="245"/>
      <c r="H109" s="248">
        <v>20.350000000000001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155</v>
      </c>
      <c r="AU109" s="254" t="s">
        <v>91</v>
      </c>
      <c r="AV109" s="14" t="s">
        <v>91</v>
      </c>
      <c r="AW109" s="14" t="s">
        <v>42</v>
      </c>
      <c r="AX109" s="14" t="s">
        <v>81</v>
      </c>
      <c r="AY109" s="254" t="s">
        <v>143</v>
      </c>
    </row>
    <row r="110" s="13" customFormat="1">
      <c r="A110" s="13"/>
      <c r="B110" s="233"/>
      <c r="C110" s="234"/>
      <c r="D110" s="235" t="s">
        <v>155</v>
      </c>
      <c r="E110" s="236" t="s">
        <v>41</v>
      </c>
      <c r="F110" s="237" t="s">
        <v>171</v>
      </c>
      <c r="G110" s="234"/>
      <c r="H110" s="236" t="s">
        <v>41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155</v>
      </c>
      <c r="AU110" s="243" t="s">
        <v>91</v>
      </c>
      <c r="AV110" s="13" t="s">
        <v>89</v>
      </c>
      <c r="AW110" s="13" t="s">
        <v>42</v>
      </c>
      <c r="AX110" s="13" t="s">
        <v>81</v>
      </c>
      <c r="AY110" s="243" t="s">
        <v>143</v>
      </c>
    </row>
    <row r="111" s="13" customFormat="1">
      <c r="A111" s="13"/>
      <c r="B111" s="233"/>
      <c r="C111" s="234"/>
      <c r="D111" s="235" t="s">
        <v>155</v>
      </c>
      <c r="E111" s="236" t="s">
        <v>41</v>
      </c>
      <c r="F111" s="237" t="s">
        <v>176</v>
      </c>
      <c r="G111" s="234"/>
      <c r="H111" s="236" t="s">
        <v>41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155</v>
      </c>
      <c r="AU111" s="243" t="s">
        <v>91</v>
      </c>
      <c r="AV111" s="13" t="s">
        <v>89</v>
      </c>
      <c r="AW111" s="13" t="s">
        <v>42</v>
      </c>
      <c r="AX111" s="13" t="s">
        <v>81</v>
      </c>
      <c r="AY111" s="243" t="s">
        <v>143</v>
      </c>
    </row>
    <row r="112" s="13" customFormat="1">
      <c r="A112" s="13"/>
      <c r="B112" s="233"/>
      <c r="C112" s="234"/>
      <c r="D112" s="235" t="s">
        <v>155</v>
      </c>
      <c r="E112" s="236" t="s">
        <v>41</v>
      </c>
      <c r="F112" s="237" t="s">
        <v>177</v>
      </c>
      <c r="G112" s="234"/>
      <c r="H112" s="236" t="s">
        <v>41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155</v>
      </c>
      <c r="AU112" s="243" t="s">
        <v>91</v>
      </c>
      <c r="AV112" s="13" t="s">
        <v>89</v>
      </c>
      <c r="AW112" s="13" t="s">
        <v>42</v>
      </c>
      <c r="AX112" s="13" t="s">
        <v>81</v>
      </c>
      <c r="AY112" s="243" t="s">
        <v>143</v>
      </c>
    </row>
    <row r="113" s="13" customFormat="1">
      <c r="A113" s="13"/>
      <c r="B113" s="233"/>
      <c r="C113" s="234"/>
      <c r="D113" s="235" t="s">
        <v>155</v>
      </c>
      <c r="E113" s="236" t="s">
        <v>41</v>
      </c>
      <c r="F113" s="237" t="s">
        <v>174</v>
      </c>
      <c r="G113" s="234"/>
      <c r="H113" s="236" t="s">
        <v>41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155</v>
      </c>
      <c r="AU113" s="243" t="s">
        <v>91</v>
      </c>
      <c r="AV113" s="13" t="s">
        <v>89</v>
      </c>
      <c r="AW113" s="13" t="s">
        <v>42</v>
      </c>
      <c r="AX113" s="13" t="s">
        <v>81</v>
      </c>
      <c r="AY113" s="243" t="s">
        <v>143</v>
      </c>
    </row>
    <row r="114" s="14" customFormat="1">
      <c r="A114" s="14"/>
      <c r="B114" s="244"/>
      <c r="C114" s="245"/>
      <c r="D114" s="235" t="s">
        <v>155</v>
      </c>
      <c r="E114" s="246" t="s">
        <v>41</v>
      </c>
      <c r="F114" s="247" t="s">
        <v>178</v>
      </c>
      <c r="G114" s="245"/>
      <c r="H114" s="248">
        <v>1.7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155</v>
      </c>
      <c r="AU114" s="254" t="s">
        <v>91</v>
      </c>
      <c r="AV114" s="14" t="s">
        <v>91</v>
      </c>
      <c r="AW114" s="14" t="s">
        <v>42</v>
      </c>
      <c r="AX114" s="14" t="s">
        <v>81</v>
      </c>
      <c r="AY114" s="254" t="s">
        <v>143</v>
      </c>
    </row>
    <row r="115" s="13" customFormat="1">
      <c r="A115" s="13"/>
      <c r="B115" s="233"/>
      <c r="C115" s="234"/>
      <c r="D115" s="235" t="s">
        <v>155</v>
      </c>
      <c r="E115" s="236" t="s">
        <v>41</v>
      </c>
      <c r="F115" s="237" t="s">
        <v>171</v>
      </c>
      <c r="G115" s="234"/>
      <c r="H115" s="236" t="s">
        <v>41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155</v>
      </c>
      <c r="AU115" s="243" t="s">
        <v>91</v>
      </c>
      <c r="AV115" s="13" t="s">
        <v>89</v>
      </c>
      <c r="AW115" s="13" t="s">
        <v>42</v>
      </c>
      <c r="AX115" s="13" t="s">
        <v>81</v>
      </c>
      <c r="AY115" s="243" t="s">
        <v>143</v>
      </c>
    </row>
    <row r="116" s="13" customFormat="1">
      <c r="A116" s="13"/>
      <c r="B116" s="233"/>
      <c r="C116" s="234"/>
      <c r="D116" s="235" t="s">
        <v>155</v>
      </c>
      <c r="E116" s="236" t="s">
        <v>41</v>
      </c>
      <c r="F116" s="237" t="s">
        <v>179</v>
      </c>
      <c r="G116" s="234"/>
      <c r="H116" s="236" t="s">
        <v>41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155</v>
      </c>
      <c r="AU116" s="243" t="s">
        <v>91</v>
      </c>
      <c r="AV116" s="13" t="s">
        <v>89</v>
      </c>
      <c r="AW116" s="13" t="s">
        <v>42</v>
      </c>
      <c r="AX116" s="13" t="s">
        <v>81</v>
      </c>
      <c r="AY116" s="243" t="s">
        <v>143</v>
      </c>
    </row>
    <row r="117" s="13" customFormat="1">
      <c r="A117" s="13"/>
      <c r="B117" s="233"/>
      <c r="C117" s="234"/>
      <c r="D117" s="235" t="s">
        <v>155</v>
      </c>
      <c r="E117" s="236" t="s">
        <v>41</v>
      </c>
      <c r="F117" s="237" t="s">
        <v>180</v>
      </c>
      <c r="G117" s="234"/>
      <c r="H117" s="236" t="s">
        <v>41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155</v>
      </c>
      <c r="AU117" s="243" t="s">
        <v>91</v>
      </c>
      <c r="AV117" s="13" t="s">
        <v>89</v>
      </c>
      <c r="AW117" s="13" t="s">
        <v>42</v>
      </c>
      <c r="AX117" s="13" t="s">
        <v>81</v>
      </c>
      <c r="AY117" s="243" t="s">
        <v>143</v>
      </c>
    </row>
    <row r="118" s="13" customFormat="1">
      <c r="A118" s="13"/>
      <c r="B118" s="233"/>
      <c r="C118" s="234"/>
      <c r="D118" s="235" t="s">
        <v>155</v>
      </c>
      <c r="E118" s="236" t="s">
        <v>41</v>
      </c>
      <c r="F118" s="237" t="s">
        <v>174</v>
      </c>
      <c r="G118" s="234"/>
      <c r="H118" s="236" t="s">
        <v>41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155</v>
      </c>
      <c r="AU118" s="243" t="s">
        <v>91</v>
      </c>
      <c r="AV118" s="13" t="s">
        <v>89</v>
      </c>
      <c r="AW118" s="13" t="s">
        <v>42</v>
      </c>
      <c r="AX118" s="13" t="s">
        <v>81</v>
      </c>
      <c r="AY118" s="243" t="s">
        <v>143</v>
      </c>
    </row>
    <row r="119" s="14" customFormat="1">
      <c r="A119" s="14"/>
      <c r="B119" s="244"/>
      <c r="C119" s="245"/>
      <c r="D119" s="235" t="s">
        <v>155</v>
      </c>
      <c r="E119" s="246" t="s">
        <v>41</v>
      </c>
      <c r="F119" s="247" t="s">
        <v>181</v>
      </c>
      <c r="G119" s="245"/>
      <c r="H119" s="248">
        <v>39.829999999999998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155</v>
      </c>
      <c r="AU119" s="254" t="s">
        <v>91</v>
      </c>
      <c r="AV119" s="14" t="s">
        <v>91</v>
      </c>
      <c r="AW119" s="14" t="s">
        <v>42</v>
      </c>
      <c r="AX119" s="14" t="s">
        <v>81</v>
      </c>
      <c r="AY119" s="254" t="s">
        <v>143</v>
      </c>
    </row>
    <row r="120" s="15" customFormat="1">
      <c r="A120" s="15"/>
      <c r="B120" s="255"/>
      <c r="C120" s="256"/>
      <c r="D120" s="235" t="s">
        <v>155</v>
      </c>
      <c r="E120" s="257" t="s">
        <v>41</v>
      </c>
      <c r="F120" s="258" t="s">
        <v>161</v>
      </c>
      <c r="G120" s="256"/>
      <c r="H120" s="259">
        <v>61.879999999999995</v>
      </c>
      <c r="I120" s="260"/>
      <c r="J120" s="256"/>
      <c r="K120" s="256"/>
      <c r="L120" s="261"/>
      <c r="M120" s="262"/>
      <c r="N120" s="263"/>
      <c r="O120" s="263"/>
      <c r="P120" s="263"/>
      <c r="Q120" s="263"/>
      <c r="R120" s="263"/>
      <c r="S120" s="263"/>
      <c r="T120" s="26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5" t="s">
        <v>155</v>
      </c>
      <c r="AU120" s="265" t="s">
        <v>91</v>
      </c>
      <c r="AV120" s="15" t="s">
        <v>151</v>
      </c>
      <c r="AW120" s="15" t="s">
        <v>42</v>
      </c>
      <c r="AX120" s="15" t="s">
        <v>89</v>
      </c>
      <c r="AY120" s="265" t="s">
        <v>143</v>
      </c>
    </row>
    <row r="121" s="2" customFormat="1" ht="16.5" customHeight="1">
      <c r="A121" s="41"/>
      <c r="B121" s="42"/>
      <c r="C121" s="215" t="s">
        <v>144</v>
      </c>
      <c r="D121" s="215" t="s">
        <v>146</v>
      </c>
      <c r="E121" s="216" t="s">
        <v>182</v>
      </c>
      <c r="F121" s="217" t="s">
        <v>183</v>
      </c>
      <c r="G121" s="218" t="s">
        <v>166</v>
      </c>
      <c r="H121" s="219">
        <v>147.13</v>
      </c>
      <c r="I121" s="220"/>
      <c r="J121" s="221">
        <f>ROUND(I121*H121,2)</f>
        <v>0</v>
      </c>
      <c r="K121" s="217" t="s">
        <v>150</v>
      </c>
      <c r="L121" s="47"/>
      <c r="M121" s="222" t="s">
        <v>41</v>
      </c>
      <c r="N121" s="223" t="s">
        <v>52</v>
      </c>
      <c r="O121" s="87"/>
      <c r="P121" s="224">
        <f>O121*H121</f>
        <v>0</v>
      </c>
      <c r="Q121" s="224">
        <v>0.0030000000000000001</v>
      </c>
      <c r="R121" s="224">
        <f>Q121*H121</f>
        <v>0.44139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151</v>
      </c>
      <c r="AT121" s="226" t="s">
        <v>146</v>
      </c>
      <c r="AU121" s="226" t="s">
        <v>91</v>
      </c>
      <c r="AY121" s="19" t="s">
        <v>143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89</v>
      </c>
      <c r="BK121" s="227">
        <f>ROUND(I121*H121,2)</f>
        <v>0</v>
      </c>
      <c r="BL121" s="19" t="s">
        <v>151</v>
      </c>
      <c r="BM121" s="226" t="s">
        <v>184</v>
      </c>
    </row>
    <row r="122" s="2" customFormat="1">
      <c r="A122" s="41"/>
      <c r="B122" s="42"/>
      <c r="C122" s="43"/>
      <c r="D122" s="228" t="s">
        <v>153</v>
      </c>
      <c r="E122" s="43"/>
      <c r="F122" s="229" t="s">
        <v>185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19" t="s">
        <v>153</v>
      </c>
      <c r="AU122" s="19" t="s">
        <v>91</v>
      </c>
    </row>
    <row r="123" s="13" customFormat="1">
      <c r="A123" s="13"/>
      <c r="B123" s="233"/>
      <c r="C123" s="234"/>
      <c r="D123" s="235" t="s">
        <v>155</v>
      </c>
      <c r="E123" s="236" t="s">
        <v>41</v>
      </c>
      <c r="F123" s="237" t="s">
        <v>169</v>
      </c>
      <c r="G123" s="234"/>
      <c r="H123" s="236" t="s">
        <v>41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155</v>
      </c>
      <c r="AU123" s="243" t="s">
        <v>91</v>
      </c>
      <c r="AV123" s="13" t="s">
        <v>89</v>
      </c>
      <c r="AW123" s="13" t="s">
        <v>42</v>
      </c>
      <c r="AX123" s="13" t="s">
        <v>81</v>
      </c>
      <c r="AY123" s="243" t="s">
        <v>143</v>
      </c>
    </row>
    <row r="124" s="13" customFormat="1">
      <c r="A124" s="13"/>
      <c r="B124" s="233"/>
      <c r="C124" s="234"/>
      <c r="D124" s="235" t="s">
        <v>155</v>
      </c>
      <c r="E124" s="236" t="s">
        <v>41</v>
      </c>
      <c r="F124" s="237" t="s">
        <v>170</v>
      </c>
      <c r="G124" s="234"/>
      <c r="H124" s="236" t="s">
        <v>41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155</v>
      </c>
      <c r="AU124" s="243" t="s">
        <v>91</v>
      </c>
      <c r="AV124" s="13" t="s">
        <v>89</v>
      </c>
      <c r="AW124" s="13" t="s">
        <v>42</v>
      </c>
      <c r="AX124" s="13" t="s">
        <v>81</v>
      </c>
      <c r="AY124" s="243" t="s">
        <v>143</v>
      </c>
    </row>
    <row r="125" s="13" customFormat="1">
      <c r="A125" s="13"/>
      <c r="B125" s="233"/>
      <c r="C125" s="234"/>
      <c r="D125" s="235" t="s">
        <v>155</v>
      </c>
      <c r="E125" s="236" t="s">
        <v>41</v>
      </c>
      <c r="F125" s="237" t="s">
        <v>171</v>
      </c>
      <c r="G125" s="234"/>
      <c r="H125" s="236" t="s">
        <v>41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155</v>
      </c>
      <c r="AU125" s="243" t="s">
        <v>91</v>
      </c>
      <c r="AV125" s="13" t="s">
        <v>89</v>
      </c>
      <c r="AW125" s="13" t="s">
        <v>42</v>
      </c>
      <c r="AX125" s="13" t="s">
        <v>81</v>
      </c>
      <c r="AY125" s="243" t="s">
        <v>143</v>
      </c>
    </row>
    <row r="126" s="13" customFormat="1">
      <c r="A126" s="13"/>
      <c r="B126" s="233"/>
      <c r="C126" s="234"/>
      <c r="D126" s="235" t="s">
        <v>155</v>
      </c>
      <c r="E126" s="236" t="s">
        <v>41</v>
      </c>
      <c r="F126" s="237" t="s">
        <v>172</v>
      </c>
      <c r="G126" s="234"/>
      <c r="H126" s="236" t="s">
        <v>41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155</v>
      </c>
      <c r="AU126" s="243" t="s">
        <v>91</v>
      </c>
      <c r="AV126" s="13" t="s">
        <v>89</v>
      </c>
      <c r="AW126" s="13" t="s">
        <v>42</v>
      </c>
      <c r="AX126" s="13" t="s">
        <v>81</v>
      </c>
      <c r="AY126" s="243" t="s">
        <v>143</v>
      </c>
    </row>
    <row r="127" s="13" customFormat="1">
      <c r="A127" s="13"/>
      <c r="B127" s="233"/>
      <c r="C127" s="234"/>
      <c r="D127" s="235" t="s">
        <v>155</v>
      </c>
      <c r="E127" s="236" t="s">
        <v>41</v>
      </c>
      <c r="F127" s="237" t="s">
        <v>173</v>
      </c>
      <c r="G127" s="234"/>
      <c r="H127" s="236" t="s">
        <v>41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155</v>
      </c>
      <c r="AU127" s="243" t="s">
        <v>91</v>
      </c>
      <c r="AV127" s="13" t="s">
        <v>89</v>
      </c>
      <c r="AW127" s="13" t="s">
        <v>42</v>
      </c>
      <c r="AX127" s="13" t="s">
        <v>81</v>
      </c>
      <c r="AY127" s="243" t="s">
        <v>143</v>
      </c>
    </row>
    <row r="128" s="13" customFormat="1">
      <c r="A128" s="13"/>
      <c r="B128" s="233"/>
      <c r="C128" s="234"/>
      <c r="D128" s="235" t="s">
        <v>155</v>
      </c>
      <c r="E128" s="236" t="s">
        <v>41</v>
      </c>
      <c r="F128" s="237" t="s">
        <v>174</v>
      </c>
      <c r="G128" s="234"/>
      <c r="H128" s="236" t="s">
        <v>41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155</v>
      </c>
      <c r="AU128" s="243" t="s">
        <v>91</v>
      </c>
      <c r="AV128" s="13" t="s">
        <v>89</v>
      </c>
      <c r="AW128" s="13" t="s">
        <v>42</v>
      </c>
      <c r="AX128" s="13" t="s">
        <v>81</v>
      </c>
      <c r="AY128" s="243" t="s">
        <v>143</v>
      </c>
    </row>
    <row r="129" s="14" customFormat="1">
      <c r="A129" s="14"/>
      <c r="B129" s="244"/>
      <c r="C129" s="245"/>
      <c r="D129" s="235" t="s">
        <v>155</v>
      </c>
      <c r="E129" s="246" t="s">
        <v>41</v>
      </c>
      <c r="F129" s="247" t="s">
        <v>186</v>
      </c>
      <c r="G129" s="245"/>
      <c r="H129" s="248">
        <v>56.640000000000001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155</v>
      </c>
      <c r="AU129" s="254" t="s">
        <v>91</v>
      </c>
      <c r="AV129" s="14" t="s">
        <v>91</v>
      </c>
      <c r="AW129" s="14" t="s">
        <v>42</v>
      </c>
      <c r="AX129" s="14" t="s">
        <v>81</v>
      </c>
      <c r="AY129" s="254" t="s">
        <v>143</v>
      </c>
    </row>
    <row r="130" s="14" customFormat="1">
      <c r="A130" s="14"/>
      <c r="B130" s="244"/>
      <c r="C130" s="245"/>
      <c r="D130" s="235" t="s">
        <v>155</v>
      </c>
      <c r="E130" s="246" t="s">
        <v>41</v>
      </c>
      <c r="F130" s="247" t="s">
        <v>187</v>
      </c>
      <c r="G130" s="245"/>
      <c r="H130" s="248">
        <v>-9.8219999999999992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155</v>
      </c>
      <c r="AU130" s="254" t="s">
        <v>91</v>
      </c>
      <c r="AV130" s="14" t="s">
        <v>91</v>
      </c>
      <c r="AW130" s="14" t="s">
        <v>42</v>
      </c>
      <c r="AX130" s="14" t="s">
        <v>81</v>
      </c>
      <c r="AY130" s="254" t="s">
        <v>143</v>
      </c>
    </row>
    <row r="131" s="13" customFormat="1">
      <c r="A131" s="13"/>
      <c r="B131" s="233"/>
      <c r="C131" s="234"/>
      <c r="D131" s="235" t="s">
        <v>155</v>
      </c>
      <c r="E131" s="236" t="s">
        <v>41</v>
      </c>
      <c r="F131" s="237" t="s">
        <v>171</v>
      </c>
      <c r="G131" s="234"/>
      <c r="H131" s="236" t="s">
        <v>41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155</v>
      </c>
      <c r="AU131" s="243" t="s">
        <v>91</v>
      </c>
      <c r="AV131" s="13" t="s">
        <v>89</v>
      </c>
      <c r="AW131" s="13" t="s">
        <v>42</v>
      </c>
      <c r="AX131" s="13" t="s">
        <v>81</v>
      </c>
      <c r="AY131" s="243" t="s">
        <v>143</v>
      </c>
    </row>
    <row r="132" s="13" customFormat="1">
      <c r="A132" s="13"/>
      <c r="B132" s="233"/>
      <c r="C132" s="234"/>
      <c r="D132" s="235" t="s">
        <v>155</v>
      </c>
      <c r="E132" s="236" t="s">
        <v>41</v>
      </c>
      <c r="F132" s="237" t="s">
        <v>176</v>
      </c>
      <c r="G132" s="234"/>
      <c r="H132" s="236" t="s">
        <v>41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155</v>
      </c>
      <c r="AU132" s="243" t="s">
        <v>91</v>
      </c>
      <c r="AV132" s="13" t="s">
        <v>89</v>
      </c>
      <c r="AW132" s="13" t="s">
        <v>42</v>
      </c>
      <c r="AX132" s="13" t="s">
        <v>81</v>
      </c>
      <c r="AY132" s="243" t="s">
        <v>143</v>
      </c>
    </row>
    <row r="133" s="13" customFormat="1">
      <c r="A133" s="13"/>
      <c r="B133" s="233"/>
      <c r="C133" s="234"/>
      <c r="D133" s="235" t="s">
        <v>155</v>
      </c>
      <c r="E133" s="236" t="s">
        <v>41</v>
      </c>
      <c r="F133" s="237" t="s">
        <v>177</v>
      </c>
      <c r="G133" s="234"/>
      <c r="H133" s="236" t="s">
        <v>41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155</v>
      </c>
      <c r="AU133" s="243" t="s">
        <v>91</v>
      </c>
      <c r="AV133" s="13" t="s">
        <v>89</v>
      </c>
      <c r="AW133" s="13" t="s">
        <v>42</v>
      </c>
      <c r="AX133" s="13" t="s">
        <v>81</v>
      </c>
      <c r="AY133" s="243" t="s">
        <v>143</v>
      </c>
    </row>
    <row r="134" s="13" customFormat="1">
      <c r="A134" s="13"/>
      <c r="B134" s="233"/>
      <c r="C134" s="234"/>
      <c r="D134" s="235" t="s">
        <v>155</v>
      </c>
      <c r="E134" s="236" t="s">
        <v>41</v>
      </c>
      <c r="F134" s="237" t="s">
        <v>174</v>
      </c>
      <c r="G134" s="234"/>
      <c r="H134" s="236" t="s">
        <v>41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155</v>
      </c>
      <c r="AU134" s="243" t="s">
        <v>91</v>
      </c>
      <c r="AV134" s="13" t="s">
        <v>89</v>
      </c>
      <c r="AW134" s="13" t="s">
        <v>42</v>
      </c>
      <c r="AX134" s="13" t="s">
        <v>81</v>
      </c>
      <c r="AY134" s="243" t="s">
        <v>143</v>
      </c>
    </row>
    <row r="135" s="14" customFormat="1">
      <c r="A135" s="14"/>
      <c r="B135" s="244"/>
      <c r="C135" s="245"/>
      <c r="D135" s="235" t="s">
        <v>155</v>
      </c>
      <c r="E135" s="246" t="s">
        <v>41</v>
      </c>
      <c r="F135" s="247" t="s">
        <v>188</v>
      </c>
      <c r="G135" s="245"/>
      <c r="H135" s="248">
        <v>16.52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155</v>
      </c>
      <c r="AU135" s="254" t="s">
        <v>91</v>
      </c>
      <c r="AV135" s="14" t="s">
        <v>91</v>
      </c>
      <c r="AW135" s="14" t="s">
        <v>42</v>
      </c>
      <c r="AX135" s="14" t="s">
        <v>81</v>
      </c>
      <c r="AY135" s="254" t="s">
        <v>143</v>
      </c>
    </row>
    <row r="136" s="14" customFormat="1">
      <c r="A136" s="14"/>
      <c r="B136" s="244"/>
      <c r="C136" s="245"/>
      <c r="D136" s="235" t="s">
        <v>155</v>
      </c>
      <c r="E136" s="246" t="s">
        <v>41</v>
      </c>
      <c r="F136" s="247" t="s">
        <v>189</v>
      </c>
      <c r="G136" s="245"/>
      <c r="H136" s="248">
        <v>-1.605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155</v>
      </c>
      <c r="AU136" s="254" t="s">
        <v>91</v>
      </c>
      <c r="AV136" s="14" t="s">
        <v>91</v>
      </c>
      <c r="AW136" s="14" t="s">
        <v>42</v>
      </c>
      <c r="AX136" s="14" t="s">
        <v>81</v>
      </c>
      <c r="AY136" s="254" t="s">
        <v>143</v>
      </c>
    </row>
    <row r="137" s="13" customFormat="1">
      <c r="A137" s="13"/>
      <c r="B137" s="233"/>
      <c r="C137" s="234"/>
      <c r="D137" s="235" t="s">
        <v>155</v>
      </c>
      <c r="E137" s="236" t="s">
        <v>41</v>
      </c>
      <c r="F137" s="237" t="s">
        <v>171</v>
      </c>
      <c r="G137" s="234"/>
      <c r="H137" s="236" t="s">
        <v>41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155</v>
      </c>
      <c r="AU137" s="243" t="s">
        <v>91</v>
      </c>
      <c r="AV137" s="13" t="s">
        <v>89</v>
      </c>
      <c r="AW137" s="13" t="s">
        <v>42</v>
      </c>
      <c r="AX137" s="13" t="s">
        <v>81</v>
      </c>
      <c r="AY137" s="243" t="s">
        <v>143</v>
      </c>
    </row>
    <row r="138" s="13" customFormat="1">
      <c r="A138" s="13"/>
      <c r="B138" s="233"/>
      <c r="C138" s="234"/>
      <c r="D138" s="235" t="s">
        <v>155</v>
      </c>
      <c r="E138" s="236" t="s">
        <v>41</v>
      </c>
      <c r="F138" s="237" t="s">
        <v>179</v>
      </c>
      <c r="G138" s="234"/>
      <c r="H138" s="236" t="s">
        <v>41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155</v>
      </c>
      <c r="AU138" s="243" t="s">
        <v>91</v>
      </c>
      <c r="AV138" s="13" t="s">
        <v>89</v>
      </c>
      <c r="AW138" s="13" t="s">
        <v>42</v>
      </c>
      <c r="AX138" s="13" t="s">
        <v>81</v>
      </c>
      <c r="AY138" s="243" t="s">
        <v>143</v>
      </c>
    </row>
    <row r="139" s="13" customFormat="1">
      <c r="A139" s="13"/>
      <c r="B139" s="233"/>
      <c r="C139" s="234"/>
      <c r="D139" s="235" t="s">
        <v>155</v>
      </c>
      <c r="E139" s="236" t="s">
        <v>41</v>
      </c>
      <c r="F139" s="237" t="s">
        <v>180</v>
      </c>
      <c r="G139" s="234"/>
      <c r="H139" s="236" t="s">
        <v>41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155</v>
      </c>
      <c r="AU139" s="243" t="s">
        <v>91</v>
      </c>
      <c r="AV139" s="13" t="s">
        <v>89</v>
      </c>
      <c r="AW139" s="13" t="s">
        <v>42</v>
      </c>
      <c r="AX139" s="13" t="s">
        <v>81</v>
      </c>
      <c r="AY139" s="243" t="s">
        <v>143</v>
      </c>
    </row>
    <row r="140" s="13" customFormat="1">
      <c r="A140" s="13"/>
      <c r="B140" s="233"/>
      <c r="C140" s="234"/>
      <c r="D140" s="235" t="s">
        <v>155</v>
      </c>
      <c r="E140" s="236" t="s">
        <v>41</v>
      </c>
      <c r="F140" s="237" t="s">
        <v>174</v>
      </c>
      <c r="G140" s="234"/>
      <c r="H140" s="236" t="s">
        <v>41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155</v>
      </c>
      <c r="AU140" s="243" t="s">
        <v>91</v>
      </c>
      <c r="AV140" s="13" t="s">
        <v>89</v>
      </c>
      <c r="AW140" s="13" t="s">
        <v>42</v>
      </c>
      <c r="AX140" s="13" t="s">
        <v>81</v>
      </c>
      <c r="AY140" s="243" t="s">
        <v>143</v>
      </c>
    </row>
    <row r="141" s="14" customFormat="1">
      <c r="A141" s="14"/>
      <c r="B141" s="244"/>
      <c r="C141" s="245"/>
      <c r="D141" s="235" t="s">
        <v>155</v>
      </c>
      <c r="E141" s="246" t="s">
        <v>41</v>
      </c>
      <c r="F141" s="247" t="s">
        <v>190</v>
      </c>
      <c r="G141" s="245"/>
      <c r="H141" s="248">
        <v>92.629999999999995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155</v>
      </c>
      <c r="AU141" s="254" t="s">
        <v>91</v>
      </c>
      <c r="AV141" s="14" t="s">
        <v>91</v>
      </c>
      <c r="AW141" s="14" t="s">
        <v>42</v>
      </c>
      <c r="AX141" s="14" t="s">
        <v>81</v>
      </c>
      <c r="AY141" s="254" t="s">
        <v>143</v>
      </c>
    </row>
    <row r="142" s="13" customFormat="1">
      <c r="A142" s="13"/>
      <c r="B142" s="233"/>
      <c r="C142" s="234"/>
      <c r="D142" s="235" t="s">
        <v>155</v>
      </c>
      <c r="E142" s="236" t="s">
        <v>41</v>
      </c>
      <c r="F142" s="237" t="s">
        <v>191</v>
      </c>
      <c r="G142" s="234"/>
      <c r="H142" s="236" t="s">
        <v>41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155</v>
      </c>
      <c r="AU142" s="243" t="s">
        <v>91</v>
      </c>
      <c r="AV142" s="13" t="s">
        <v>89</v>
      </c>
      <c r="AW142" s="13" t="s">
        <v>42</v>
      </c>
      <c r="AX142" s="13" t="s">
        <v>81</v>
      </c>
      <c r="AY142" s="243" t="s">
        <v>143</v>
      </c>
    </row>
    <row r="143" s="14" customFormat="1">
      <c r="A143" s="14"/>
      <c r="B143" s="244"/>
      <c r="C143" s="245"/>
      <c r="D143" s="235" t="s">
        <v>155</v>
      </c>
      <c r="E143" s="246" t="s">
        <v>41</v>
      </c>
      <c r="F143" s="247" t="s">
        <v>192</v>
      </c>
      <c r="G143" s="245"/>
      <c r="H143" s="248">
        <v>-10.074999999999999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155</v>
      </c>
      <c r="AU143" s="254" t="s">
        <v>91</v>
      </c>
      <c r="AV143" s="14" t="s">
        <v>91</v>
      </c>
      <c r="AW143" s="14" t="s">
        <v>42</v>
      </c>
      <c r="AX143" s="14" t="s">
        <v>81</v>
      </c>
      <c r="AY143" s="254" t="s">
        <v>143</v>
      </c>
    </row>
    <row r="144" s="13" customFormat="1">
      <c r="A144" s="13"/>
      <c r="B144" s="233"/>
      <c r="C144" s="234"/>
      <c r="D144" s="235" t="s">
        <v>155</v>
      </c>
      <c r="E144" s="236" t="s">
        <v>41</v>
      </c>
      <c r="F144" s="237" t="s">
        <v>193</v>
      </c>
      <c r="G144" s="234"/>
      <c r="H144" s="236" t="s">
        <v>41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155</v>
      </c>
      <c r="AU144" s="243" t="s">
        <v>91</v>
      </c>
      <c r="AV144" s="13" t="s">
        <v>89</v>
      </c>
      <c r="AW144" s="13" t="s">
        <v>42</v>
      </c>
      <c r="AX144" s="13" t="s">
        <v>81</v>
      </c>
      <c r="AY144" s="243" t="s">
        <v>143</v>
      </c>
    </row>
    <row r="145" s="14" customFormat="1">
      <c r="A145" s="14"/>
      <c r="B145" s="244"/>
      <c r="C145" s="245"/>
      <c r="D145" s="235" t="s">
        <v>155</v>
      </c>
      <c r="E145" s="246" t="s">
        <v>41</v>
      </c>
      <c r="F145" s="247" t="s">
        <v>194</v>
      </c>
      <c r="G145" s="245"/>
      <c r="H145" s="248">
        <v>2.3919999999999999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155</v>
      </c>
      <c r="AU145" s="254" t="s">
        <v>91</v>
      </c>
      <c r="AV145" s="14" t="s">
        <v>91</v>
      </c>
      <c r="AW145" s="14" t="s">
        <v>42</v>
      </c>
      <c r="AX145" s="14" t="s">
        <v>81</v>
      </c>
      <c r="AY145" s="254" t="s">
        <v>143</v>
      </c>
    </row>
    <row r="146" s="14" customFormat="1">
      <c r="A146" s="14"/>
      <c r="B146" s="244"/>
      <c r="C146" s="245"/>
      <c r="D146" s="235" t="s">
        <v>155</v>
      </c>
      <c r="E146" s="246" t="s">
        <v>41</v>
      </c>
      <c r="F146" s="247" t="s">
        <v>195</v>
      </c>
      <c r="G146" s="245"/>
      <c r="H146" s="248">
        <v>0.45000000000000001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155</v>
      </c>
      <c r="AU146" s="254" t="s">
        <v>91</v>
      </c>
      <c r="AV146" s="14" t="s">
        <v>91</v>
      </c>
      <c r="AW146" s="14" t="s">
        <v>42</v>
      </c>
      <c r="AX146" s="14" t="s">
        <v>81</v>
      </c>
      <c r="AY146" s="254" t="s">
        <v>143</v>
      </c>
    </row>
    <row r="147" s="15" customFormat="1">
      <c r="A147" s="15"/>
      <c r="B147" s="255"/>
      <c r="C147" s="256"/>
      <c r="D147" s="235" t="s">
        <v>155</v>
      </c>
      <c r="E147" s="257" t="s">
        <v>41</v>
      </c>
      <c r="F147" s="258" t="s">
        <v>161</v>
      </c>
      <c r="G147" s="256"/>
      <c r="H147" s="259">
        <v>147.13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155</v>
      </c>
      <c r="AU147" s="265" t="s">
        <v>91</v>
      </c>
      <c r="AV147" s="15" t="s">
        <v>151</v>
      </c>
      <c r="AW147" s="15" t="s">
        <v>42</v>
      </c>
      <c r="AX147" s="15" t="s">
        <v>89</v>
      </c>
      <c r="AY147" s="265" t="s">
        <v>143</v>
      </c>
    </row>
    <row r="148" s="2" customFormat="1" ht="21.75" customHeight="1">
      <c r="A148" s="41"/>
      <c r="B148" s="42"/>
      <c r="C148" s="215" t="s">
        <v>151</v>
      </c>
      <c r="D148" s="215" t="s">
        <v>146</v>
      </c>
      <c r="E148" s="216" t="s">
        <v>196</v>
      </c>
      <c r="F148" s="217" t="s">
        <v>197</v>
      </c>
      <c r="G148" s="218" t="s">
        <v>198</v>
      </c>
      <c r="H148" s="219">
        <v>3</v>
      </c>
      <c r="I148" s="220"/>
      <c r="J148" s="221">
        <f>ROUND(I148*H148,2)</f>
        <v>0</v>
      </c>
      <c r="K148" s="217" t="s">
        <v>150</v>
      </c>
      <c r="L148" s="47"/>
      <c r="M148" s="222" t="s">
        <v>41</v>
      </c>
      <c r="N148" s="223" t="s">
        <v>52</v>
      </c>
      <c r="O148" s="87"/>
      <c r="P148" s="224">
        <f>O148*H148</f>
        <v>0</v>
      </c>
      <c r="Q148" s="224">
        <v>0.038199999999999998</v>
      </c>
      <c r="R148" s="224">
        <f>Q148*H148</f>
        <v>0.11459999999999999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151</v>
      </c>
      <c r="AT148" s="226" t="s">
        <v>146</v>
      </c>
      <c r="AU148" s="226" t="s">
        <v>91</v>
      </c>
      <c r="AY148" s="19" t="s">
        <v>143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89</v>
      </c>
      <c r="BK148" s="227">
        <f>ROUND(I148*H148,2)</f>
        <v>0</v>
      </c>
      <c r="BL148" s="19" t="s">
        <v>151</v>
      </c>
      <c r="BM148" s="226" t="s">
        <v>199</v>
      </c>
    </row>
    <row r="149" s="2" customFormat="1">
      <c r="A149" s="41"/>
      <c r="B149" s="42"/>
      <c r="C149" s="43"/>
      <c r="D149" s="228" t="s">
        <v>153</v>
      </c>
      <c r="E149" s="43"/>
      <c r="F149" s="229" t="s">
        <v>200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19" t="s">
        <v>153</v>
      </c>
      <c r="AU149" s="19" t="s">
        <v>91</v>
      </c>
    </row>
    <row r="150" s="13" customFormat="1">
      <c r="A150" s="13"/>
      <c r="B150" s="233"/>
      <c r="C150" s="234"/>
      <c r="D150" s="235" t="s">
        <v>155</v>
      </c>
      <c r="E150" s="236" t="s">
        <v>41</v>
      </c>
      <c r="F150" s="237" t="s">
        <v>156</v>
      </c>
      <c r="G150" s="234"/>
      <c r="H150" s="236" t="s">
        <v>41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155</v>
      </c>
      <c r="AU150" s="243" t="s">
        <v>91</v>
      </c>
      <c r="AV150" s="13" t="s">
        <v>89</v>
      </c>
      <c r="AW150" s="13" t="s">
        <v>42</v>
      </c>
      <c r="AX150" s="13" t="s">
        <v>81</v>
      </c>
      <c r="AY150" s="243" t="s">
        <v>143</v>
      </c>
    </row>
    <row r="151" s="13" customFormat="1">
      <c r="A151" s="13"/>
      <c r="B151" s="233"/>
      <c r="C151" s="234"/>
      <c r="D151" s="235" t="s">
        <v>155</v>
      </c>
      <c r="E151" s="236" t="s">
        <v>41</v>
      </c>
      <c r="F151" s="237" t="s">
        <v>157</v>
      </c>
      <c r="G151" s="234"/>
      <c r="H151" s="236" t="s">
        <v>41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155</v>
      </c>
      <c r="AU151" s="243" t="s">
        <v>91</v>
      </c>
      <c r="AV151" s="13" t="s">
        <v>89</v>
      </c>
      <c r="AW151" s="13" t="s">
        <v>42</v>
      </c>
      <c r="AX151" s="13" t="s">
        <v>81</v>
      </c>
      <c r="AY151" s="243" t="s">
        <v>143</v>
      </c>
    </row>
    <row r="152" s="14" customFormat="1">
      <c r="A152" s="14"/>
      <c r="B152" s="244"/>
      <c r="C152" s="245"/>
      <c r="D152" s="235" t="s">
        <v>155</v>
      </c>
      <c r="E152" s="246" t="s">
        <v>41</v>
      </c>
      <c r="F152" s="247" t="s">
        <v>201</v>
      </c>
      <c r="G152" s="245"/>
      <c r="H152" s="248">
        <v>1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155</v>
      </c>
      <c r="AU152" s="254" t="s">
        <v>91</v>
      </c>
      <c r="AV152" s="14" t="s">
        <v>91</v>
      </c>
      <c r="AW152" s="14" t="s">
        <v>42</v>
      </c>
      <c r="AX152" s="14" t="s">
        <v>81</v>
      </c>
      <c r="AY152" s="254" t="s">
        <v>143</v>
      </c>
    </row>
    <row r="153" s="13" customFormat="1">
      <c r="A153" s="13"/>
      <c r="B153" s="233"/>
      <c r="C153" s="234"/>
      <c r="D153" s="235" t="s">
        <v>155</v>
      </c>
      <c r="E153" s="236" t="s">
        <v>41</v>
      </c>
      <c r="F153" s="237" t="s">
        <v>159</v>
      </c>
      <c r="G153" s="234"/>
      <c r="H153" s="236" t="s">
        <v>41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155</v>
      </c>
      <c r="AU153" s="243" t="s">
        <v>91</v>
      </c>
      <c r="AV153" s="13" t="s">
        <v>89</v>
      </c>
      <c r="AW153" s="13" t="s">
        <v>42</v>
      </c>
      <c r="AX153" s="13" t="s">
        <v>81</v>
      </c>
      <c r="AY153" s="243" t="s">
        <v>143</v>
      </c>
    </row>
    <row r="154" s="14" customFormat="1">
      <c r="A154" s="14"/>
      <c r="B154" s="244"/>
      <c r="C154" s="245"/>
      <c r="D154" s="235" t="s">
        <v>155</v>
      </c>
      <c r="E154" s="246" t="s">
        <v>41</v>
      </c>
      <c r="F154" s="247" t="s">
        <v>201</v>
      </c>
      <c r="G154" s="245"/>
      <c r="H154" s="248">
        <v>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155</v>
      </c>
      <c r="AU154" s="254" t="s">
        <v>91</v>
      </c>
      <c r="AV154" s="14" t="s">
        <v>91</v>
      </c>
      <c r="AW154" s="14" t="s">
        <v>42</v>
      </c>
      <c r="AX154" s="14" t="s">
        <v>81</v>
      </c>
      <c r="AY154" s="254" t="s">
        <v>143</v>
      </c>
    </row>
    <row r="155" s="13" customFormat="1">
      <c r="A155" s="13"/>
      <c r="B155" s="233"/>
      <c r="C155" s="234"/>
      <c r="D155" s="235" t="s">
        <v>155</v>
      </c>
      <c r="E155" s="236" t="s">
        <v>41</v>
      </c>
      <c r="F155" s="237" t="s">
        <v>202</v>
      </c>
      <c r="G155" s="234"/>
      <c r="H155" s="236" t="s">
        <v>41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155</v>
      </c>
      <c r="AU155" s="243" t="s">
        <v>91</v>
      </c>
      <c r="AV155" s="13" t="s">
        <v>89</v>
      </c>
      <c r="AW155" s="13" t="s">
        <v>42</v>
      </c>
      <c r="AX155" s="13" t="s">
        <v>81</v>
      </c>
      <c r="AY155" s="243" t="s">
        <v>143</v>
      </c>
    </row>
    <row r="156" s="14" customFormat="1">
      <c r="A156" s="14"/>
      <c r="B156" s="244"/>
      <c r="C156" s="245"/>
      <c r="D156" s="235" t="s">
        <v>155</v>
      </c>
      <c r="E156" s="246" t="s">
        <v>41</v>
      </c>
      <c r="F156" s="247" t="s">
        <v>201</v>
      </c>
      <c r="G156" s="245"/>
      <c r="H156" s="248">
        <v>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155</v>
      </c>
      <c r="AU156" s="254" t="s">
        <v>91</v>
      </c>
      <c r="AV156" s="14" t="s">
        <v>91</v>
      </c>
      <c r="AW156" s="14" t="s">
        <v>42</v>
      </c>
      <c r="AX156" s="14" t="s">
        <v>81</v>
      </c>
      <c r="AY156" s="254" t="s">
        <v>143</v>
      </c>
    </row>
    <row r="157" s="15" customFormat="1">
      <c r="A157" s="15"/>
      <c r="B157" s="255"/>
      <c r="C157" s="256"/>
      <c r="D157" s="235" t="s">
        <v>155</v>
      </c>
      <c r="E157" s="257" t="s">
        <v>41</v>
      </c>
      <c r="F157" s="258" t="s">
        <v>161</v>
      </c>
      <c r="G157" s="256"/>
      <c r="H157" s="259">
        <v>3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155</v>
      </c>
      <c r="AU157" s="265" t="s">
        <v>91</v>
      </c>
      <c r="AV157" s="15" t="s">
        <v>151</v>
      </c>
      <c r="AW157" s="15" t="s">
        <v>42</v>
      </c>
      <c r="AX157" s="15" t="s">
        <v>89</v>
      </c>
      <c r="AY157" s="265" t="s">
        <v>143</v>
      </c>
    </row>
    <row r="158" s="2" customFormat="1" ht="24.15" customHeight="1">
      <c r="A158" s="41"/>
      <c r="B158" s="42"/>
      <c r="C158" s="215" t="s">
        <v>203</v>
      </c>
      <c r="D158" s="215" t="s">
        <v>146</v>
      </c>
      <c r="E158" s="216" t="s">
        <v>204</v>
      </c>
      <c r="F158" s="217" t="s">
        <v>205</v>
      </c>
      <c r="G158" s="218" t="s">
        <v>198</v>
      </c>
      <c r="H158" s="219">
        <v>2</v>
      </c>
      <c r="I158" s="220"/>
      <c r="J158" s="221">
        <f>ROUND(I158*H158,2)</f>
        <v>0</v>
      </c>
      <c r="K158" s="217" t="s">
        <v>150</v>
      </c>
      <c r="L158" s="47"/>
      <c r="M158" s="222" t="s">
        <v>41</v>
      </c>
      <c r="N158" s="223" t="s">
        <v>52</v>
      </c>
      <c r="O158" s="87"/>
      <c r="P158" s="224">
        <f>O158*H158</f>
        <v>0</v>
      </c>
      <c r="Q158" s="224">
        <v>0.0022300000000000002</v>
      </c>
      <c r="R158" s="224">
        <f>Q158*H158</f>
        <v>0.0044600000000000004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151</v>
      </c>
      <c r="AT158" s="226" t="s">
        <v>146</v>
      </c>
      <c r="AU158" s="226" t="s">
        <v>91</v>
      </c>
      <c r="AY158" s="19" t="s">
        <v>143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89</v>
      </c>
      <c r="BK158" s="227">
        <f>ROUND(I158*H158,2)</f>
        <v>0</v>
      </c>
      <c r="BL158" s="19" t="s">
        <v>151</v>
      </c>
      <c r="BM158" s="226" t="s">
        <v>206</v>
      </c>
    </row>
    <row r="159" s="2" customFormat="1">
      <c r="A159" s="41"/>
      <c r="B159" s="42"/>
      <c r="C159" s="43"/>
      <c r="D159" s="228" t="s">
        <v>153</v>
      </c>
      <c r="E159" s="43"/>
      <c r="F159" s="229" t="s">
        <v>207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9" t="s">
        <v>153</v>
      </c>
      <c r="AU159" s="19" t="s">
        <v>91</v>
      </c>
    </row>
    <row r="160" s="13" customFormat="1">
      <c r="A160" s="13"/>
      <c r="B160" s="233"/>
      <c r="C160" s="234"/>
      <c r="D160" s="235" t="s">
        <v>155</v>
      </c>
      <c r="E160" s="236" t="s">
        <v>41</v>
      </c>
      <c r="F160" s="237" t="s">
        <v>156</v>
      </c>
      <c r="G160" s="234"/>
      <c r="H160" s="236" t="s">
        <v>41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155</v>
      </c>
      <c r="AU160" s="243" t="s">
        <v>91</v>
      </c>
      <c r="AV160" s="13" t="s">
        <v>89</v>
      </c>
      <c r="AW160" s="13" t="s">
        <v>42</v>
      </c>
      <c r="AX160" s="13" t="s">
        <v>81</v>
      </c>
      <c r="AY160" s="243" t="s">
        <v>143</v>
      </c>
    </row>
    <row r="161" s="13" customFormat="1">
      <c r="A161" s="13"/>
      <c r="B161" s="233"/>
      <c r="C161" s="234"/>
      <c r="D161" s="235" t="s">
        <v>155</v>
      </c>
      <c r="E161" s="236" t="s">
        <v>41</v>
      </c>
      <c r="F161" s="237" t="s">
        <v>157</v>
      </c>
      <c r="G161" s="234"/>
      <c r="H161" s="236" t="s">
        <v>41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155</v>
      </c>
      <c r="AU161" s="243" t="s">
        <v>91</v>
      </c>
      <c r="AV161" s="13" t="s">
        <v>89</v>
      </c>
      <c r="AW161" s="13" t="s">
        <v>42</v>
      </c>
      <c r="AX161" s="13" t="s">
        <v>81</v>
      </c>
      <c r="AY161" s="243" t="s">
        <v>143</v>
      </c>
    </row>
    <row r="162" s="14" customFormat="1">
      <c r="A162" s="14"/>
      <c r="B162" s="244"/>
      <c r="C162" s="245"/>
      <c r="D162" s="235" t="s">
        <v>155</v>
      </c>
      <c r="E162" s="246" t="s">
        <v>41</v>
      </c>
      <c r="F162" s="247" t="s">
        <v>89</v>
      </c>
      <c r="G162" s="245"/>
      <c r="H162" s="248">
        <v>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155</v>
      </c>
      <c r="AU162" s="254" t="s">
        <v>91</v>
      </c>
      <c r="AV162" s="14" t="s">
        <v>91</v>
      </c>
      <c r="AW162" s="14" t="s">
        <v>42</v>
      </c>
      <c r="AX162" s="14" t="s">
        <v>81</v>
      </c>
      <c r="AY162" s="254" t="s">
        <v>143</v>
      </c>
    </row>
    <row r="163" s="13" customFormat="1">
      <c r="A163" s="13"/>
      <c r="B163" s="233"/>
      <c r="C163" s="234"/>
      <c r="D163" s="235" t="s">
        <v>155</v>
      </c>
      <c r="E163" s="236" t="s">
        <v>41</v>
      </c>
      <c r="F163" s="237" t="s">
        <v>159</v>
      </c>
      <c r="G163" s="234"/>
      <c r="H163" s="236" t="s">
        <v>41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155</v>
      </c>
      <c r="AU163" s="243" t="s">
        <v>91</v>
      </c>
      <c r="AV163" s="13" t="s">
        <v>89</v>
      </c>
      <c r="AW163" s="13" t="s">
        <v>42</v>
      </c>
      <c r="AX163" s="13" t="s">
        <v>81</v>
      </c>
      <c r="AY163" s="243" t="s">
        <v>143</v>
      </c>
    </row>
    <row r="164" s="14" customFormat="1">
      <c r="A164" s="14"/>
      <c r="B164" s="244"/>
      <c r="C164" s="245"/>
      <c r="D164" s="235" t="s">
        <v>155</v>
      </c>
      <c r="E164" s="246" t="s">
        <v>41</v>
      </c>
      <c r="F164" s="247" t="s">
        <v>201</v>
      </c>
      <c r="G164" s="245"/>
      <c r="H164" s="248">
        <v>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155</v>
      </c>
      <c r="AU164" s="254" t="s">
        <v>91</v>
      </c>
      <c r="AV164" s="14" t="s">
        <v>91</v>
      </c>
      <c r="AW164" s="14" t="s">
        <v>42</v>
      </c>
      <c r="AX164" s="14" t="s">
        <v>81</v>
      </c>
      <c r="AY164" s="254" t="s">
        <v>143</v>
      </c>
    </row>
    <row r="165" s="15" customFormat="1">
      <c r="A165" s="15"/>
      <c r="B165" s="255"/>
      <c r="C165" s="256"/>
      <c r="D165" s="235" t="s">
        <v>155</v>
      </c>
      <c r="E165" s="257" t="s">
        <v>41</v>
      </c>
      <c r="F165" s="258" t="s">
        <v>161</v>
      </c>
      <c r="G165" s="256"/>
      <c r="H165" s="259">
        <v>2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155</v>
      </c>
      <c r="AU165" s="265" t="s">
        <v>91</v>
      </c>
      <c r="AV165" s="15" t="s">
        <v>151</v>
      </c>
      <c r="AW165" s="15" t="s">
        <v>42</v>
      </c>
      <c r="AX165" s="15" t="s">
        <v>89</v>
      </c>
      <c r="AY165" s="265" t="s">
        <v>143</v>
      </c>
    </row>
    <row r="166" s="12" customFormat="1" ht="22.8" customHeight="1">
      <c r="A166" s="12"/>
      <c r="B166" s="199"/>
      <c r="C166" s="200"/>
      <c r="D166" s="201" t="s">
        <v>80</v>
      </c>
      <c r="E166" s="213" t="s">
        <v>208</v>
      </c>
      <c r="F166" s="213" t="s">
        <v>209</v>
      </c>
      <c r="G166" s="200"/>
      <c r="H166" s="200"/>
      <c r="I166" s="203"/>
      <c r="J166" s="214">
        <f>BK166</f>
        <v>0</v>
      </c>
      <c r="K166" s="200"/>
      <c r="L166" s="205"/>
      <c r="M166" s="206"/>
      <c r="N166" s="207"/>
      <c r="O166" s="207"/>
      <c r="P166" s="208">
        <f>SUM(P167:P255)</f>
        <v>0</v>
      </c>
      <c r="Q166" s="207"/>
      <c r="R166" s="208">
        <f>SUM(R167:R255)</f>
        <v>0.029611599999999998</v>
      </c>
      <c r="S166" s="207"/>
      <c r="T166" s="209">
        <f>SUM(T167:T255)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0" t="s">
        <v>89</v>
      </c>
      <c r="AT166" s="211" t="s">
        <v>80</v>
      </c>
      <c r="AU166" s="211" t="s">
        <v>89</v>
      </c>
      <c r="AY166" s="210" t="s">
        <v>143</v>
      </c>
      <c r="BK166" s="212">
        <f>SUM(BK167:BK255)</f>
        <v>0</v>
      </c>
    </row>
    <row r="167" s="2" customFormat="1" ht="16.5" customHeight="1">
      <c r="A167" s="41"/>
      <c r="B167" s="42"/>
      <c r="C167" s="215" t="s">
        <v>162</v>
      </c>
      <c r="D167" s="215" t="s">
        <v>146</v>
      </c>
      <c r="E167" s="216" t="s">
        <v>210</v>
      </c>
      <c r="F167" s="217" t="s">
        <v>211</v>
      </c>
      <c r="G167" s="218" t="s">
        <v>212</v>
      </c>
      <c r="H167" s="219">
        <v>9</v>
      </c>
      <c r="I167" s="220"/>
      <c r="J167" s="221">
        <f>ROUND(I167*H167,2)</f>
        <v>0</v>
      </c>
      <c r="K167" s="217" t="s">
        <v>150</v>
      </c>
      <c r="L167" s="47"/>
      <c r="M167" s="222" t="s">
        <v>41</v>
      </c>
      <c r="N167" s="223" t="s">
        <v>52</v>
      </c>
      <c r="O167" s="87"/>
      <c r="P167" s="224">
        <f>O167*H167</f>
        <v>0</v>
      </c>
      <c r="Q167" s="224">
        <v>8.0000000000000007E-05</v>
      </c>
      <c r="R167" s="224">
        <f>Q167*H167</f>
        <v>0.00072000000000000005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151</v>
      </c>
      <c r="AT167" s="226" t="s">
        <v>146</v>
      </c>
      <c r="AU167" s="226" t="s">
        <v>91</v>
      </c>
      <c r="AY167" s="19" t="s">
        <v>143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9" t="s">
        <v>89</v>
      </c>
      <c r="BK167" s="227">
        <f>ROUND(I167*H167,2)</f>
        <v>0</v>
      </c>
      <c r="BL167" s="19" t="s">
        <v>151</v>
      </c>
      <c r="BM167" s="226" t="s">
        <v>213</v>
      </c>
    </row>
    <row r="168" s="2" customFormat="1">
      <c r="A168" s="41"/>
      <c r="B168" s="42"/>
      <c r="C168" s="43"/>
      <c r="D168" s="228" t="s">
        <v>153</v>
      </c>
      <c r="E168" s="43"/>
      <c r="F168" s="229" t="s">
        <v>214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19" t="s">
        <v>153</v>
      </c>
      <c r="AU168" s="19" t="s">
        <v>91</v>
      </c>
    </row>
    <row r="169" s="13" customFormat="1">
      <c r="A169" s="13"/>
      <c r="B169" s="233"/>
      <c r="C169" s="234"/>
      <c r="D169" s="235" t="s">
        <v>155</v>
      </c>
      <c r="E169" s="236" t="s">
        <v>41</v>
      </c>
      <c r="F169" s="237" t="s">
        <v>215</v>
      </c>
      <c r="G169" s="234"/>
      <c r="H169" s="236" t="s">
        <v>41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155</v>
      </c>
      <c r="AU169" s="243" t="s">
        <v>91</v>
      </c>
      <c r="AV169" s="13" t="s">
        <v>89</v>
      </c>
      <c r="AW169" s="13" t="s">
        <v>42</v>
      </c>
      <c r="AX169" s="13" t="s">
        <v>81</v>
      </c>
      <c r="AY169" s="243" t="s">
        <v>143</v>
      </c>
    </row>
    <row r="170" s="13" customFormat="1">
      <c r="A170" s="13"/>
      <c r="B170" s="233"/>
      <c r="C170" s="234"/>
      <c r="D170" s="235" t="s">
        <v>155</v>
      </c>
      <c r="E170" s="236" t="s">
        <v>41</v>
      </c>
      <c r="F170" s="237" t="s">
        <v>179</v>
      </c>
      <c r="G170" s="234"/>
      <c r="H170" s="236" t="s">
        <v>41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155</v>
      </c>
      <c r="AU170" s="243" t="s">
        <v>91</v>
      </c>
      <c r="AV170" s="13" t="s">
        <v>89</v>
      </c>
      <c r="AW170" s="13" t="s">
        <v>42</v>
      </c>
      <c r="AX170" s="13" t="s">
        <v>81</v>
      </c>
      <c r="AY170" s="243" t="s">
        <v>143</v>
      </c>
    </row>
    <row r="171" s="13" customFormat="1">
      <c r="A171" s="13"/>
      <c r="B171" s="233"/>
      <c r="C171" s="234"/>
      <c r="D171" s="235" t="s">
        <v>155</v>
      </c>
      <c r="E171" s="236" t="s">
        <v>41</v>
      </c>
      <c r="F171" s="237" t="s">
        <v>180</v>
      </c>
      <c r="G171" s="234"/>
      <c r="H171" s="236" t="s">
        <v>41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155</v>
      </c>
      <c r="AU171" s="243" t="s">
        <v>91</v>
      </c>
      <c r="AV171" s="13" t="s">
        <v>89</v>
      </c>
      <c r="AW171" s="13" t="s">
        <v>42</v>
      </c>
      <c r="AX171" s="13" t="s">
        <v>81</v>
      </c>
      <c r="AY171" s="243" t="s">
        <v>143</v>
      </c>
    </row>
    <row r="172" s="14" customFormat="1">
      <c r="A172" s="14"/>
      <c r="B172" s="244"/>
      <c r="C172" s="245"/>
      <c r="D172" s="235" t="s">
        <v>155</v>
      </c>
      <c r="E172" s="246" t="s">
        <v>41</v>
      </c>
      <c r="F172" s="247" t="s">
        <v>216</v>
      </c>
      <c r="G172" s="245"/>
      <c r="H172" s="248">
        <v>9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155</v>
      </c>
      <c r="AU172" s="254" t="s">
        <v>91</v>
      </c>
      <c r="AV172" s="14" t="s">
        <v>91</v>
      </c>
      <c r="AW172" s="14" t="s">
        <v>42</v>
      </c>
      <c r="AX172" s="14" t="s">
        <v>89</v>
      </c>
      <c r="AY172" s="254" t="s">
        <v>143</v>
      </c>
    </row>
    <row r="173" s="2" customFormat="1" ht="24.15" customHeight="1">
      <c r="A173" s="41"/>
      <c r="B173" s="42"/>
      <c r="C173" s="215" t="s">
        <v>217</v>
      </c>
      <c r="D173" s="215" t="s">
        <v>146</v>
      </c>
      <c r="E173" s="216" t="s">
        <v>218</v>
      </c>
      <c r="F173" s="217" t="s">
        <v>219</v>
      </c>
      <c r="G173" s="218" t="s">
        <v>166</v>
      </c>
      <c r="H173" s="219">
        <v>61.880000000000003</v>
      </c>
      <c r="I173" s="220"/>
      <c r="J173" s="221">
        <f>ROUND(I173*H173,2)</f>
        <v>0</v>
      </c>
      <c r="K173" s="217" t="s">
        <v>150</v>
      </c>
      <c r="L173" s="47"/>
      <c r="M173" s="222" t="s">
        <v>41</v>
      </c>
      <c r="N173" s="223" t="s">
        <v>52</v>
      </c>
      <c r="O173" s="87"/>
      <c r="P173" s="224">
        <f>O173*H173</f>
        <v>0</v>
      </c>
      <c r="Q173" s="224">
        <v>0.00012999999999999999</v>
      </c>
      <c r="R173" s="224">
        <f>Q173*H173</f>
        <v>0.0080444000000000002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151</v>
      </c>
      <c r="AT173" s="226" t="s">
        <v>146</v>
      </c>
      <c r="AU173" s="226" t="s">
        <v>91</v>
      </c>
      <c r="AY173" s="19" t="s">
        <v>143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9" t="s">
        <v>89</v>
      </c>
      <c r="BK173" s="227">
        <f>ROUND(I173*H173,2)</f>
        <v>0</v>
      </c>
      <c r="BL173" s="19" t="s">
        <v>151</v>
      </c>
      <c r="BM173" s="226" t="s">
        <v>220</v>
      </c>
    </row>
    <row r="174" s="2" customFormat="1">
      <c r="A174" s="41"/>
      <c r="B174" s="42"/>
      <c r="C174" s="43"/>
      <c r="D174" s="228" t="s">
        <v>153</v>
      </c>
      <c r="E174" s="43"/>
      <c r="F174" s="229" t="s">
        <v>221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19" t="s">
        <v>153</v>
      </c>
      <c r="AU174" s="19" t="s">
        <v>91</v>
      </c>
    </row>
    <row r="175" s="13" customFormat="1">
      <c r="A175" s="13"/>
      <c r="B175" s="233"/>
      <c r="C175" s="234"/>
      <c r="D175" s="235" t="s">
        <v>155</v>
      </c>
      <c r="E175" s="236" t="s">
        <v>41</v>
      </c>
      <c r="F175" s="237" t="s">
        <v>170</v>
      </c>
      <c r="G175" s="234"/>
      <c r="H175" s="236" t="s">
        <v>41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155</v>
      </c>
      <c r="AU175" s="243" t="s">
        <v>91</v>
      </c>
      <c r="AV175" s="13" t="s">
        <v>89</v>
      </c>
      <c r="AW175" s="13" t="s">
        <v>42</v>
      </c>
      <c r="AX175" s="13" t="s">
        <v>81</v>
      </c>
      <c r="AY175" s="243" t="s">
        <v>143</v>
      </c>
    </row>
    <row r="176" s="13" customFormat="1">
      <c r="A176" s="13"/>
      <c r="B176" s="233"/>
      <c r="C176" s="234"/>
      <c r="D176" s="235" t="s">
        <v>155</v>
      </c>
      <c r="E176" s="236" t="s">
        <v>41</v>
      </c>
      <c r="F176" s="237" t="s">
        <v>171</v>
      </c>
      <c r="G176" s="234"/>
      <c r="H176" s="236" t="s">
        <v>41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155</v>
      </c>
      <c r="AU176" s="243" t="s">
        <v>91</v>
      </c>
      <c r="AV176" s="13" t="s">
        <v>89</v>
      </c>
      <c r="AW176" s="13" t="s">
        <v>42</v>
      </c>
      <c r="AX176" s="13" t="s">
        <v>81</v>
      </c>
      <c r="AY176" s="243" t="s">
        <v>143</v>
      </c>
    </row>
    <row r="177" s="13" customFormat="1">
      <c r="A177" s="13"/>
      <c r="B177" s="233"/>
      <c r="C177" s="234"/>
      <c r="D177" s="235" t="s">
        <v>155</v>
      </c>
      <c r="E177" s="236" t="s">
        <v>41</v>
      </c>
      <c r="F177" s="237" t="s">
        <v>172</v>
      </c>
      <c r="G177" s="234"/>
      <c r="H177" s="236" t="s">
        <v>41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155</v>
      </c>
      <c r="AU177" s="243" t="s">
        <v>91</v>
      </c>
      <c r="AV177" s="13" t="s">
        <v>89</v>
      </c>
      <c r="AW177" s="13" t="s">
        <v>42</v>
      </c>
      <c r="AX177" s="13" t="s">
        <v>81</v>
      </c>
      <c r="AY177" s="243" t="s">
        <v>143</v>
      </c>
    </row>
    <row r="178" s="13" customFormat="1">
      <c r="A178" s="13"/>
      <c r="B178" s="233"/>
      <c r="C178" s="234"/>
      <c r="D178" s="235" t="s">
        <v>155</v>
      </c>
      <c r="E178" s="236" t="s">
        <v>41</v>
      </c>
      <c r="F178" s="237" t="s">
        <v>173</v>
      </c>
      <c r="G178" s="234"/>
      <c r="H178" s="236" t="s">
        <v>41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155</v>
      </c>
      <c r="AU178" s="243" t="s">
        <v>91</v>
      </c>
      <c r="AV178" s="13" t="s">
        <v>89</v>
      </c>
      <c r="AW178" s="13" t="s">
        <v>42</v>
      </c>
      <c r="AX178" s="13" t="s">
        <v>81</v>
      </c>
      <c r="AY178" s="243" t="s">
        <v>143</v>
      </c>
    </row>
    <row r="179" s="13" customFormat="1">
      <c r="A179" s="13"/>
      <c r="B179" s="233"/>
      <c r="C179" s="234"/>
      <c r="D179" s="235" t="s">
        <v>155</v>
      </c>
      <c r="E179" s="236" t="s">
        <v>41</v>
      </c>
      <c r="F179" s="237" t="s">
        <v>174</v>
      </c>
      <c r="G179" s="234"/>
      <c r="H179" s="236" t="s">
        <v>41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155</v>
      </c>
      <c r="AU179" s="243" t="s">
        <v>91</v>
      </c>
      <c r="AV179" s="13" t="s">
        <v>89</v>
      </c>
      <c r="AW179" s="13" t="s">
        <v>42</v>
      </c>
      <c r="AX179" s="13" t="s">
        <v>81</v>
      </c>
      <c r="AY179" s="243" t="s">
        <v>143</v>
      </c>
    </row>
    <row r="180" s="14" customFormat="1">
      <c r="A180" s="14"/>
      <c r="B180" s="244"/>
      <c r="C180" s="245"/>
      <c r="D180" s="235" t="s">
        <v>155</v>
      </c>
      <c r="E180" s="246" t="s">
        <v>41</v>
      </c>
      <c r="F180" s="247" t="s">
        <v>175</v>
      </c>
      <c r="G180" s="245"/>
      <c r="H180" s="248">
        <v>20.350000000000001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155</v>
      </c>
      <c r="AU180" s="254" t="s">
        <v>91</v>
      </c>
      <c r="AV180" s="14" t="s">
        <v>91</v>
      </c>
      <c r="AW180" s="14" t="s">
        <v>42</v>
      </c>
      <c r="AX180" s="14" t="s">
        <v>81</v>
      </c>
      <c r="AY180" s="254" t="s">
        <v>143</v>
      </c>
    </row>
    <row r="181" s="13" customFormat="1">
      <c r="A181" s="13"/>
      <c r="B181" s="233"/>
      <c r="C181" s="234"/>
      <c r="D181" s="235" t="s">
        <v>155</v>
      </c>
      <c r="E181" s="236" t="s">
        <v>41</v>
      </c>
      <c r="F181" s="237" t="s">
        <v>171</v>
      </c>
      <c r="G181" s="234"/>
      <c r="H181" s="236" t="s">
        <v>41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155</v>
      </c>
      <c r="AU181" s="243" t="s">
        <v>91</v>
      </c>
      <c r="AV181" s="13" t="s">
        <v>89</v>
      </c>
      <c r="AW181" s="13" t="s">
        <v>42</v>
      </c>
      <c r="AX181" s="13" t="s">
        <v>81</v>
      </c>
      <c r="AY181" s="243" t="s">
        <v>143</v>
      </c>
    </row>
    <row r="182" s="13" customFormat="1">
      <c r="A182" s="13"/>
      <c r="B182" s="233"/>
      <c r="C182" s="234"/>
      <c r="D182" s="235" t="s">
        <v>155</v>
      </c>
      <c r="E182" s="236" t="s">
        <v>41</v>
      </c>
      <c r="F182" s="237" t="s">
        <v>176</v>
      </c>
      <c r="G182" s="234"/>
      <c r="H182" s="236" t="s">
        <v>41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155</v>
      </c>
      <c r="AU182" s="243" t="s">
        <v>91</v>
      </c>
      <c r="AV182" s="13" t="s">
        <v>89</v>
      </c>
      <c r="AW182" s="13" t="s">
        <v>42</v>
      </c>
      <c r="AX182" s="13" t="s">
        <v>81</v>
      </c>
      <c r="AY182" s="243" t="s">
        <v>143</v>
      </c>
    </row>
    <row r="183" s="13" customFormat="1">
      <c r="A183" s="13"/>
      <c r="B183" s="233"/>
      <c r="C183" s="234"/>
      <c r="D183" s="235" t="s">
        <v>155</v>
      </c>
      <c r="E183" s="236" t="s">
        <v>41</v>
      </c>
      <c r="F183" s="237" t="s">
        <v>177</v>
      </c>
      <c r="G183" s="234"/>
      <c r="H183" s="236" t="s">
        <v>41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155</v>
      </c>
      <c r="AU183" s="243" t="s">
        <v>91</v>
      </c>
      <c r="AV183" s="13" t="s">
        <v>89</v>
      </c>
      <c r="AW183" s="13" t="s">
        <v>42</v>
      </c>
      <c r="AX183" s="13" t="s">
        <v>81</v>
      </c>
      <c r="AY183" s="243" t="s">
        <v>143</v>
      </c>
    </row>
    <row r="184" s="13" customFormat="1">
      <c r="A184" s="13"/>
      <c r="B184" s="233"/>
      <c r="C184" s="234"/>
      <c r="D184" s="235" t="s">
        <v>155</v>
      </c>
      <c r="E184" s="236" t="s">
        <v>41</v>
      </c>
      <c r="F184" s="237" t="s">
        <v>174</v>
      </c>
      <c r="G184" s="234"/>
      <c r="H184" s="236" t="s">
        <v>41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155</v>
      </c>
      <c r="AU184" s="243" t="s">
        <v>91</v>
      </c>
      <c r="AV184" s="13" t="s">
        <v>89</v>
      </c>
      <c r="AW184" s="13" t="s">
        <v>42</v>
      </c>
      <c r="AX184" s="13" t="s">
        <v>81</v>
      </c>
      <c r="AY184" s="243" t="s">
        <v>143</v>
      </c>
    </row>
    <row r="185" s="14" customFormat="1">
      <c r="A185" s="14"/>
      <c r="B185" s="244"/>
      <c r="C185" s="245"/>
      <c r="D185" s="235" t="s">
        <v>155</v>
      </c>
      <c r="E185" s="246" t="s">
        <v>41</v>
      </c>
      <c r="F185" s="247" t="s">
        <v>178</v>
      </c>
      <c r="G185" s="245"/>
      <c r="H185" s="248">
        <v>1.7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155</v>
      </c>
      <c r="AU185" s="254" t="s">
        <v>91</v>
      </c>
      <c r="AV185" s="14" t="s">
        <v>91</v>
      </c>
      <c r="AW185" s="14" t="s">
        <v>42</v>
      </c>
      <c r="AX185" s="14" t="s">
        <v>81</v>
      </c>
      <c r="AY185" s="254" t="s">
        <v>143</v>
      </c>
    </row>
    <row r="186" s="13" customFormat="1">
      <c r="A186" s="13"/>
      <c r="B186" s="233"/>
      <c r="C186" s="234"/>
      <c r="D186" s="235" t="s">
        <v>155</v>
      </c>
      <c r="E186" s="236" t="s">
        <v>41</v>
      </c>
      <c r="F186" s="237" t="s">
        <v>171</v>
      </c>
      <c r="G186" s="234"/>
      <c r="H186" s="236" t="s">
        <v>41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155</v>
      </c>
      <c r="AU186" s="243" t="s">
        <v>91</v>
      </c>
      <c r="AV186" s="13" t="s">
        <v>89</v>
      </c>
      <c r="AW186" s="13" t="s">
        <v>42</v>
      </c>
      <c r="AX186" s="13" t="s">
        <v>81</v>
      </c>
      <c r="AY186" s="243" t="s">
        <v>143</v>
      </c>
    </row>
    <row r="187" s="13" customFormat="1">
      <c r="A187" s="13"/>
      <c r="B187" s="233"/>
      <c r="C187" s="234"/>
      <c r="D187" s="235" t="s">
        <v>155</v>
      </c>
      <c r="E187" s="236" t="s">
        <v>41</v>
      </c>
      <c r="F187" s="237" t="s">
        <v>179</v>
      </c>
      <c r="G187" s="234"/>
      <c r="H187" s="236" t="s">
        <v>41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155</v>
      </c>
      <c r="AU187" s="243" t="s">
        <v>91</v>
      </c>
      <c r="AV187" s="13" t="s">
        <v>89</v>
      </c>
      <c r="AW187" s="13" t="s">
        <v>42</v>
      </c>
      <c r="AX187" s="13" t="s">
        <v>81</v>
      </c>
      <c r="AY187" s="243" t="s">
        <v>143</v>
      </c>
    </row>
    <row r="188" s="13" customFormat="1">
      <c r="A188" s="13"/>
      <c r="B188" s="233"/>
      <c r="C188" s="234"/>
      <c r="D188" s="235" t="s">
        <v>155</v>
      </c>
      <c r="E188" s="236" t="s">
        <v>41</v>
      </c>
      <c r="F188" s="237" t="s">
        <v>180</v>
      </c>
      <c r="G188" s="234"/>
      <c r="H188" s="236" t="s">
        <v>41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155</v>
      </c>
      <c r="AU188" s="243" t="s">
        <v>91</v>
      </c>
      <c r="AV188" s="13" t="s">
        <v>89</v>
      </c>
      <c r="AW188" s="13" t="s">
        <v>42</v>
      </c>
      <c r="AX188" s="13" t="s">
        <v>81</v>
      </c>
      <c r="AY188" s="243" t="s">
        <v>143</v>
      </c>
    </row>
    <row r="189" s="13" customFormat="1">
      <c r="A189" s="13"/>
      <c r="B189" s="233"/>
      <c r="C189" s="234"/>
      <c r="D189" s="235" t="s">
        <v>155</v>
      </c>
      <c r="E189" s="236" t="s">
        <v>41</v>
      </c>
      <c r="F189" s="237" t="s">
        <v>174</v>
      </c>
      <c r="G189" s="234"/>
      <c r="H189" s="236" t="s">
        <v>41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155</v>
      </c>
      <c r="AU189" s="243" t="s">
        <v>91</v>
      </c>
      <c r="AV189" s="13" t="s">
        <v>89</v>
      </c>
      <c r="AW189" s="13" t="s">
        <v>42</v>
      </c>
      <c r="AX189" s="13" t="s">
        <v>81</v>
      </c>
      <c r="AY189" s="243" t="s">
        <v>143</v>
      </c>
    </row>
    <row r="190" s="14" customFormat="1">
      <c r="A190" s="14"/>
      <c r="B190" s="244"/>
      <c r="C190" s="245"/>
      <c r="D190" s="235" t="s">
        <v>155</v>
      </c>
      <c r="E190" s="246" t="s">
        <v>41</v>
      </c>
      <c r="F190" s="247" t="s">
        <v>181</v>
      </c>
      <c r="G190" s="245"/>
      <c r="H190" s="248">
        <v>39.829999999999998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155</v>
      </c>
      <c r="AU190" s="254" t="s">
        <v>91</v>
      </c>
      <c r="AV190" s="14" t="s">
        <v>91</v>
      </c>
      <c r="AW190" s="14" t="s">
        <v>42</v>
      </c>
      <c r="AX190" s="14" t="s">
        <v>81</v>
      </c>
      <c r="AY190" s="254" t="s">
        <v>143</v>
      </c>
    </row>
    <row r="191" s="15" customFormat="1">
      <c r="A191" s="15"/>
      <c r="B191" s="255"/>
      <c r="C191" s="256"/>
      <c r="D191" s="235" t="s">
        <v>155</v>
      </c>
      <c r="E191" s="257" t="s">
        <v>41</v>
      </c>
      <c r="F191" s="258" t="s">
        <v>161</v>
      </c>
      <c r="G191" s="256"/>
      <c r="H191" s="259">
        <v>61.879999999999995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155</v>
      </c>
      <c r="AU191" s="265" t="s">
        <v>91</v>
      </c>
      <c r="AV191" s="15" t="s">
        <v>151</v>
      </c>
      <c r="AW191" s="15" t="s">
        <v>42</v>
      </c>
      <c r="AX191" s="15" t="s">
        <v>89</v>
      </c>
      <c r="AY191" s="265" t="s">
        <v>143</v>
      </c>
    </row>
    <row r="192" s="13" customFormat="1">
      <c r="A192" s="13"/>
      <c r="B192" s="233"/>
      <c r="C192" s="234"/>
      <c r="D192" s="235" t="s">
        <v>155</v>
      </c>
      <c r="E192" s="236" t="s">
        <v>41</v>
      </c>
      <c r="F192" s="237" t="s">
        <v>170</v>
      </c>
      <c r="G192" s="234"/>
      <c r="H192" s="236" t="s">
        <v>41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155</v>
      </c>
      <c r="AU192" s="243" t="s">
        <v>91</v>
      </c>
      <c r="AV192" s="13" t="s">
        <v>89</v>
      </c>
      <c r="AW192" s="13" t="s">
        <v>42</v>
      </c>
      <c r="AX192" s="13" t="s">
        <v>81</v>
      </c>
      <c r="AY192" s="243" t="s">
        <v>143</v>
      </c>
    </row>
    <row r="193" s="13" customFormat="1">
      <c r="A193" s="13"/>
      <c r="B193" s="233"/>
      <c r="C193" s="234"/>
      <c r="D193" s="235" t="s">
        <v>155</v>
      </c>
      <c r="E193" s="236" t="s">
        <v>41</v>
      </c>
      <c r="F193" s="237" t="s">
        <v>171</v>
      </c>
      <c r="G193" s="234"/>
      <c r="H193" s="236" t="s">
        <v>41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155</v>
      </c>
      <c r="AU193" s="243" t="s">
        <v>91</v>
      </c>
      <c r="AV193" s="13" t="s">
        <v>89</v>
      </c>
      <c r="AW193" s="13" t="s">
        <v>42</v>
      </c>
      <c r="AX193" s="13" t="s">
        <v>81</v>
      </c>
      <c r="AY193" s="243" t="s">
        <v>143</v>
      </c>
    </row>
    <row r="194" s="13" customFormat="1">
      <c r="A194" s="13"/>
      <c r="B194" s="233"/>
      <c r="C194" s="234"/>
      <c r="D194" s="235" t="s">
        <v>155</v>
      </c>
      <c r="E194" s="236" t="s">
        <v>41</v>
      </c>
      <c r="F194" s="237" t="s">
        <v>172</v>
      </c>
      <c r="G194" s="234"/>
      <c r="H194" s="236" t="s">
        <v>41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155</v>
      </c>
      <c r="AU194" s="243" t="s">
        <v>91</v>
      </c>
      <c r="AV194" s="13" t="s">
        <v>89</v>
      </c>
      <c r="AW194" s="13" t="s">
        <v>42</v>
      </c>
      <c r="AX194" s="13" t="s">
        <v>81</v>
      </c>
      <c r="AY194" s="243" t="s">
        <v>143</v>
      </c>
    </row>
    <row r="195" s="13" customFormat="1">
      <c r="A195" s="13"/>
      <c r="B195" s="233"/>
      <c r="C195" s="234"/>
      <c r="D195" s="235" t="s">
        <v>155</v>
      </c>
      <c r="E195" s="236" t="s">
        <v>41</v>
      </c>
      <c r="F195" s="237" t="s">
        <v>173</v>
      </c>
      <c r="G195" s="234"/>
      <c r="H195" s="236" t="s">
        <v>41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155</v>
      </c>
      <c r="AU195" s="243" t="s">
        <v>91</v>
      </c>
      <c r="AV195" s="13" t="s">
        <v>89</v>
      </c>
      <c r="AW195" s="13" t="s">
        <v>42</v>
      </c>
      <c r="AX195" s="13" t="s">
        <v>81</v>
      </c>
      <c r="AY195" s="243" t="s">
        <v>143</v>
      </c>
    </row>
    <row r="196" s="13" customFormat="1">
      <c r="A196" s="13"/>
      <c r="B196" s="233"/>
      <c r="C196" s="234"/>
      <c r="D196" s="235" t="s">
        <v>155</v>
      </c>
      <c r="E196" s="236" t="s">
        <v>41</v>
      </c>
      <c r="F196" s="237" t="s">
        <v>174</v>
      </c>
      <c r="G196" s="234"/>
      <c r="H196" s="236" t="s">
        <v>41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155</v>
      </c>
      <c r="AU196" s="243" t="s">
        <v>91</v>
      </c>
      <c r="AV196" s="13" t="s">
        <v>89</v>
      </c>
      <c r="AW196" s="13" t="s">
        <v>42</v>
      </c>
      <c r="AX196" s="13" t="s">
        <v>81</v>
      </c>
      <c r="AY196" s="243" t="s">
        <v>143</v>
      </c>
    </row>
    <row r="197" s="14" customFormat="1">
      <c r="A197" s="14"/>
      <c r="B197" s="244"/>
      <c r="C197" s="245"/>
      <c r="D197" s="235" t="s">
        <v>155</v>
      </c>
      <c r="E197" s="246" t="s">
        <v>41</v>
      </c>
      <c r="F197" s="247" t="s">
        <v>222</v>
      </c>
      <c r="G197" s="245"/>
      <c r="H197" s="248">
        <v>19.199999999999999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155</v>
      </c>
      <c r="AU197" s="254" t="s">
        <v>91</v>
      </c>
      <c r="AV197" s="14" t="s">
        <v>91</v>
      </c>
      <c r="AW197" s="14" t="s">
        <v>42</v>
      </c>
      <c r="AX197" s="14" t="s">
        <v>81</v>
      </c>
      <c r="AY197" s="254" t="s">
        <v>143</v>
      </c>
    </row>
    <row r="198" s="13" customFormat="1">
      <c r="A198" s="13"/>
      <c r="B198" s="233"/>
      <c r="C198" s="234"/>
      <c r="D198" s="235" t="s">
        <v>155</v>
      </c>
      <c r="E198" s="236" t="s">
        <v>41</v>
      </c>
      <c r="F198" s="237" t="s">
        <v>171</v>
      </c>
      <c r="G198" s="234"/>
      <c r="H198" s="236" t="s">
        <v>41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155</v>
      </c>
      <c r="AU198" s="243" t="s">
        <v>91</v>
      </c>
      <c r="AV198" s="13" t="s">
        <v>89</v>
      </c>
      <c r="AW198" s="13" t="s">
        <v>42</v>
      </c>
      <c r="AX198" s="13" t="s">
        <v>81</v>
      </c>
      <c r="AY198" s="243" t="s">
        <v>143</v>
      </c>
    </row>
    <row r="199" s="13" customFormat="1">
      <c r="A199" s="13"/>
      <c r="B199" s="233"/>
      <c r="C199" s="234"/>
      <c r="D199" s="235" t="s">
        <v>155</v>
      </c>
      <c r="E199" s="236" t="s">
        <v>41</v>
      </c>
      <c r="F199" s="237" t="s">
        <v>176</v>
      </c>
      <c r="G199" s="234"/>
      <c r="H199" s="236" t="s">
        <v>41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155</v>
      </c>
      <c r="AU199" s="243" t="s">
        <v>91</v>
      </c>
      <c r="AV199" s="13" t="s">
        <v>89</v>
      </c>
      <c r="AW199" s="13" t="s">
        <v>42</v>
      </c>
      <c r="AX199" s="13" t="s">
        <v>81</v>
      </c>
      <c r="AY199" s="243" t="s">
        <v>143</v>
      </c>
    </row>
    <row r="200" s="13" customFormat="1">
      <c r="A200" s="13"/>
      <c r="B200" s="233"/>
      <c r="C200" s="234"/>
      <c r="D200" s="235" t="s">
        <v>155</v>
      </c>
      <c r="E200" s="236" t="s">
        <v>41</v>
      </c>
      <c r="F200" s="237" t="s">
        <v>177</v>
      </c>
      <c r="G200" s="234"/>
      <c r="H200" s="236" t="s">
        <v>41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155</v>
      </c>
      <c r="AU200" s="243" t="s">
        <v>91</v>
      </c>
      <c r="AV200" s="13" t="s">
        <v>89</v>
      </c>
      <c r="AW200" s="13" t="s">
        <v>42</v>
      </c>
      <c r="AX200" s="13" t="s">
        <v>81</v>
      </c>
      <c r="AY200" s="243" t="s">
        <v>143</v>
      </c>
    </row>
    <row r="201" s="13" customFormat="1">
      <c r="A201" s="13"/>
      <c r="B201" s="233"/>
      <c r="C201" s="234"/>
      <c r="D201" s="235" t="s">
        <v>155</v>
      </c>
      <c r="E201" s="236" t="s">
        <v>41</v>
      </c>
      <c r="F201" s="237" t="s">
        <v>174</v>
      </c>
      <c r="G201" s="234"/>
      <c r="H201" s="236" t="s">
        <v>41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155</v>
      </c>
      <c r="AU201" s="243" t="s">
        <v>91</v>
      </c>
      <c r="AV201" s="13" t="s">
        <v>89</v>
      </c>
      <c r="AW201" s="13" t="s">
        <v>42</v>
      </c>
      <c r="AX201" s="13" t="s">
        <v>81</v>
      </c>
      <c r="AY201" s="243" t="s">
        <v>143</v>
      </c>
    </row>
    <row r="202" s="14" customFormat="1">
      <c r="A202" s="14"/>
      <c r="B202" s="244"/>
      <c r="C202" s="245"/>
      <c r="D202" s="235" t="s">
        <v>155</v>
      </c>
      <c r="E202" s="246" t="s">
        <v>41</v>
      </c>
      <c r="F202" s="247" t="s">
        <v>223</v>
      </c>
      <c r="G202" s="245"/>
      <c r="H202" s="248">
        <v>5.5999999999999996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155</v>
      </c>
      <c r="AU202" s="254" t="s">
        <v>91</v>
      </c>
      <c r="AV202" s="14" t="s">
        <v>91</v>
      </c>
      <c r="AW202" s="14" t="s">
        <v>42</v>
      </c>
      <c r="AX202" s="14" t="s">
        <v>81</v>
      </c>
      <c r="AY202" s="254" t="s">
        <v>143</v>
      </c>
    </row>
    <row r="203" s="13" customFormat="1">
      <c r="A203" s="13"/>
      <c r="B203" s="233"/>
      <c r="C203" s="234"/>
      <c r="D203" s="235" t="s">
        <v>155</v>
      </c>
      <c r="E203" s="236" t="s">
        <v>41</v>
      </c>
      <c r="F203" s="237" t="s">
        <v>171</v>
      </c>
      <c r="G203" s="234"/>
      <c r="H203" s="236" t="s">
        <v>41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155</v>
      </c>
      <c r="AU203" s="243" t="s">
        <v>91</v>
      </c>
      <c r="AV203" s="13" t="s">
        <v>89</v>
      </c>
      <c r="AW203" s="13" t="s">
        <v>42</v>
      </c>
      <c r="AX203" s="13" t="s">
        <v>81</v>
      </c>
      <c r="AY203" s="243" t="s">
        <v>143</v>
      </c>
    </row>
    <row r="204" s="13" customFormat="1">
      <c r="A204" s="13"/>
      <c r="B204" s="233"/>
      <c r="C204" s="234"/>
      <c r="D204" s="235" t="s">
        <v>155</v>
      </c>
      <c r="E204" s="236" t="s">
        <v>41</v>
      </c>
      <c r="F204" s="237" t="s">
        <v>179</v>
      </c>
      <c r="G204" s="234"/>
      <c r="H204" s="236" t="s">
        <v>41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155</v>
      </c>
      <c r="AU204" s="243" t="s">
        <v>91</v>
      </c>
      <c r="AV204" s="13" t="s">
        <v>89</v>
      </c>
      <c r="AW204" s="13" t="s">
        <v>42</v>
      </c>
      <c r="AX204" s="13" t="s">
        <v>81</v>
      </c>
      <c r="AY204" s="243" t="s">
        <v>143</v>
      </c>
    </row>
    <row r="205" s="13" customFormat="1">
      <c r="A205" s="13"/>
      <c r="B205" s="233"/>
      <c r="C205" s="234"/>
      <c r="D205" s="235" t="s">
        <v>155</v>
      </c>
      <c r="E205" s="236" t="s">
        <v>41</v>
      </c>
      <c r="F205" s="237" t="s">
        <v>180</v>
      </c>
      <c r="G205" s="234"/>
      <c r="H205" s="236" t="s">
        <v>41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155</v>
      </c>
      <c r="AU205" s="243" t="s">
        <v>91</v>
      </c>
      <c r="AV205" s="13" t="s">
        <v>89</v>
      </c>
      <c r="AW205" s="13" t="s">
        <v>42</v>
      </c>
      <c r="AX205" s="13" t="s">
        <v>81</v>
      </c>
      <c r="AY205" s="243" t="s">
        <v>143</v>
      </c>
    </row>
    <row r="206" s="13" customFormat="1">
      <c r="A206" s="13"/>
      <c r="B206" s="233"/>
      <c r="C206" s="234"/>
      <c r="D206" s="235" t="s">
        <v>155</v>
      </c>
      <c r="E206" s="236" t="s">
        <v>41</v>
      </c>
      <c r="F206" s="237" t="s">
        <v>174</v>
      </c>
      <c r="G206" s="234"/>
      <c r="H206" s="236" t="s">
        <v>41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155</v>
      </c>
      <c r="AU206" s="243" t="s">
        <v>91</v>
      </c>
      <c r="AV206" s="13" t="s">
        <v>89</v>
      </c>
      <c r="AW206" s="13" t="s">
        <v>42</v>
      </c>
      <c r="AX206" s="13" t="s">
        <v>81</v>
      </c>
      <c r="AY206" s="243" t="s">
        <v>143</v>
      </c>
    </row>
    <row r="207" s="14" customFormat="1">
      <c r="A207" s="14"/>
      <c r="B207" s="244"/>
      <c r="C207" s="245"/>
      <c r="D207" s="235" t="s">
        <v>155</v>
      </c>
      <c r="E207" s="246" t="s">
        <v>41</v>
      </c>
      <c r="F207" s="247" t="s">
        <v>224</v>
      </c>
      <c r="G207" s="245"/>
      <c r="H207" s="248">
        <v>31.399999999999999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155</v>
      </c>
      <c r="AU207" s="254" t="s">
        <v>91</v>
      </c>
      <c r="AV207" s="14" t="s">
        <v>91</v>
      </c>
      <c r="AW207" s="14" t="s">
        <v>42</v>
      </c>
      <c r="AX207" s="14" t="s">
        <v>81</v>
      </c>
      <c r="AY207" s="254" t="s">
        <v>143</v>
      </c>
    </row>
    <row r="208" s="13" customFormat="1">
      <c r="A208" s="13"/>
      <c r="B208" s="233"/>
      <c r="C208" s="234"/>
      <c r="D208" s="235" t="s">
        <v>155</v>
      </c>
      <c r="E208" s="236" t="s">
        <v>41</v>
      </c>
      <c r="F208" s="237" t="s">
        <v>191</v>
      </c>
      <c r="G208" s="234"/>
      <c r="H208" s="236" t="s">
        <v>41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155</v>
      </c>
      <c r="AU208" s="243" t="s">
        <v>91</v>
      </c>
      <c r="AV208" s="13" t="s">
        <v>89</v>
      </c>
      <c r="AW208" s="13" t="s">
        <v>42</v>
      </c>
      <c r="AX208" s="13" t="s">
        <v>81</v>
      </c>
      <c r="AY208" s="243" t="s">
        <v>143</v>
      </c>
    </row>
    <row r="209" s="2" customFormat="1" ht="24.15" customHeight="1">
      <c r="A209" s="41"/>
      <c r="B209" s="42"/>
      <c r="C209" s="215" t="s">
        <v>225</v>
      </c>
      <c r="D209" s="215" t="s">
        <v>146</v>
      </c>
      <c r="E209" s="216" t="s">
        <v>226</v>
      </c>
      <c r="F209" s="217" t="s">
        <v>227</v>
      </c>
      <c r="G209" s="218" t="s">
        <v>166</v>
      </c>
      <c r="H209" s="219">
        <v>61.880000000000003</v>
      </c>
      <c r="I209" s="220"/>
      <c r="J209" s="221">
        <f>ROUND(I209*H209,2)</f>
        <v>0</v>
      </c>
      <c r="K209" s="217" t="s">
        <v>150</v>
      </c>
      <c r="L209" s="47"/>
      <c r="M209" s="222" t="s">
        <v>41</v>
      </c>
      <c r="N209" s="223" t="s">
        <v>52</v>
      </c>
      <c r="O209" s="87"/>
      <c r="P209" s="224">
        <f>O209*H209</f>
        <v>0</v>
      </c>
      <c r="Q209" s="224">
        <v>4.0000000000000003E-05</v>
      </c>
      <c r="R209" s="224">
        <f>Q209*H209</f>
        <v>0.0024752000000000003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151</v>
      </c>
      <c r="AT209" s="226" t="s">
        <v>146</v>
      </c>
      <c r="AU209" s="226" t="s">
        <v>91</v>
      </c>
      <c r="AY209" s="19" t="s">
        <v>143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89</v>
      </c>
      <c r="BK209" s="227">
        <f>ROUND(I209*H209,2)</f>
        <v>0</v>
      </c>
      <c r="BL209" s="19" t="s">
        <v>151</v>
      </c>
      <c r="BM209" s="226" t="s">
        <v>228</v>
      </c>
    </row>
    <row r="210" s="2" customFormat="1">
      <c r="A210" s="41"/>
      <c r="B210" s="42"/>
      <c r="C210" s="43"/>
      <c r="D210" s="228" t="s">
        <v>153</v>
      </c>
      <c r="E210" s="43"/>
      <c r="F210" s="229" t="s">
        <v>229</v>
      </c>
      <c r="G210" s="43"/>
      <c r="H210" s="43"/>
      <c r="I210" s="230"/>
      <c r="J210" s="43"/>
      <c r="K210" s="43"/>
      <c r="L210" s="47"/>
      <c r="M210" s="231"/>
      <c r="N210" s="232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19" t="s">
        <v>153</v>
      </c>
      <c r="AU210" s="19" t="s">
        <v>91</v>
      </c>
    </row>
    <row r="211" s="13" customFormat="1">
      <c r="A211" s="13"/>
      <c r="B211" s="233"/>
      <c r="C211" s="234"/>
      <c r="D211" s="235" t="s">
        <v>155</v>
      </c>
      <c r="E211" s="236" t="s">
        <v>41</v>
      </c>
      <c r="F211" s="237" t="s">
        <v>170</v>
      </c>
      <c r="G211" s="234"/>
      <c r="H211" s="236" t="s">
        <v>41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155</v>
      </c>
      <c r="AU211" s="243" t="s">
        <v>91</v>
      </c>
      <c r="AV211" s="13" t="s">
        <v>89</v>
      </c>
      <c r="AW211" s="13" t="s">
        <v>42</v>
      </c>
      <c r="AX211" s="13" t="s">
        <v>81</v>
      </c>
      <c r="AY211" s="243" t="s">
        <v>143</v>
      </c>
    </row>
    <row r="212" s="13" customFormat="1">
      <c r="A212" s="13"/>
      <c r="B212" s="233"/>
      <c r="C212" s="234"/>
      <c r="D212" s="235" t="s">
        <v>155</v>
      </c>
      <c r="E212" s="236" t="s">
        <v>41</v>
      </c>
      <c r="F212" s="237" t="s">
        <v>171</v>
      </c>
      <c r="G212" s="234"/>
      <c r="H212" s="236" t="s">
        <v>41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155</v>
      </c>
      <c r="AU212" s="243" t="s">
        <v>91</v>
      </c>
      <c r="AV212" s="13" t="s">
        <v>89</v>
      </c>
      <c r="AW212" s="13" t="s">
        <v>42</v>
      </c>
      <c r="AX212" s="13" t="s">
        <v>81</v>
      </c>
      <c r="AY212" s="243" t="s">
        <v>143</v>
      </c>
    </row>
    <row r="213" s="13" customFormat="1">
      <c r="A213" s="13"/>
      <c r="B213" s="233"/>
      <c r="C213" s="234"/>
      <c r="D213" s="235" t="s">
        <v>155</v>
      </c>
      <c r="E213" s="236" t="s">
        <v>41</v>
      </c>
      <c r="F213" s="237" t="s">
        <v>172</v>
      </c>
      <c r="G213" s="234"/>
      <c r="H213" s="236" t="s">
        <v>41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155</v>
      </c>
      <c r="AU213" s="243" t="s">
        <v>91</v>
      </c>
      <c r="AV213" s="13" t="s">
        <v>89</v>
      </c>
      <c r="AW213" s="13" t="s">
        <v>42</v>
      </c>
      <c r="AX213" s="13" t="s">
        <v>81</v>
      </c>
      <c r="AY213" s="243" t="s">
        <v>143</v>
      </c>
    </row>
    <row r="214" s="13" customFormat="1">
      <c r="A214" s="13"/>
      <c r="B214" s="233"/>
      <c r="C214" s="234"/>
      <c r="D214" s="235" t="s">
        <v>155</v>
      </c>
      <c r="E214" s="236" t="s">
        <v>41</v>
      </c>
      <c r="F214" s="237" t="s">
        <v>173</v>
      </c>
      <c r="G214" s="234"/>
      <c r="H214" s="236" t="s">
        <v>41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155</v>
      </c>
      <c r="AU214" s="243" t="s">
        <v>91</v>
      </c>
      <c r="AV214" s="13" t="s">
        <v>89</v>
      </c>
      <c r="AW214" s="13" t="s">
        <v>42</v>
      </c>
      <c r="AX214" s="13" t="s">
        <v>81</v>
      </c>
      <c r="AY214" s="243" t="s">
        <v>143</v>
      </c>
    </row>
    <row r="215" s="13" customFormat="1">
      <c r="A215" s="13"/>
      <c r="B215" s="233"/>
      <c r="C215" s="234"/>
      <c r="D215" s="235" t="s">
        <v>155</v>
      </c>
      <c r="E215" s="236" t="s">
        <v>41</v>
      </c>
      <c r="F215" s="237" t="s">
        <v>174</v>
      </c>
      <c r="G215" s="234"/>
      <c r="H215" s="236" t="s">
        <v>41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155</v>
      </c>
      <c r="AU215" s="243" t="s">
        <v>91</v>
      </c>
      <c r="AV215" s="13" t="s">
        <v>89</v>
      </c>
      <c r="AW215" s="13" t="s">
        <v>42</v>
      </c>
      <c r="AX215" s="13" t="s">
        <v>81</v>
      </c>
      <c r="AY215" s="243" t="s">
        <v>143</v>
      </c>
    </row>
    <row r="216" s="14" customFormat="1">
      <c r="A216" s="14"/>
      <c r="B216" s="244"/>
      <c r="C216" s="245"/>
      <c r="D216" s="235" t="s">
        <v>155</v>
      </c>
      <c r="E216" s="246" t="s">
        <v>41</v>
      </c>
      <c r="F216" s="247" t="s">
        <v>175</v>
      </c>
      <c r="G216" s="245"/>
      <c r="H216" s="248">
        <v>20.350000000000001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155</v>
      </c>
      <c r="AU216" s="254" t="s">
        <v>91</v>
      </c>
      <c r="AV216" s="14" t="s">
        <v>91</v>
      </c>
      <c r="AW216" s="14" t="s">
        <v>42</v>
      </c>
      <c r="AX216" s="14" t="s">
        <v>81</v>
      </c>
      <c r="AY216" s="254" t="s">
        <v>143</v>
      </c>
    </row>
    <row r="217" s="13" customFormat="1">
      <c r="A217" s="13"/>
      <c r="B217" s="233"/>
      <c r="C217" s="234"/>
      <c r="D217" s="235" t="s">
        <v>155</v>
      </c>
      <c r="E217" s="236" t="s">
        <v>41</v>
      </c>
      <c r="F217" s="237" t="s">
        <v>171</v>
      </c>
      <c r="G217" s="234"/>
      <c r="H217" s="236" t="s">
        <v>41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155</v>
      </c>
      <c r="AU217" s="243" t="s">
        <v>91</v>
      </c>
      <c r="AV217" s="13" t="s">
        <v>89</v>
      </c>
      <c r="AW217" s="13" t="s">
        <v>42</v>
      </c>
      <c r="AX217" s="13" t="s">
        <v>81</v>
      </c>
      <c r="AY217" s="243" t="s">
        <v>143</v>
      </c>
    </row>
    <row r="218" s="13" customFormat="1">
      <c r="A218" s="13"/>
      <c r="B218" s="233"/>
      <c r="C218" s="234"/>
      <c r="D218" s="235" t="s">
        <v>155</v>
      </c>
      <c r="E218" s="236" t="s">
        <v>41</v>
      </c>
      <c r="F218" s="237" t="s">
        <v>176</v>
      </c>
      <c r="G218" s="234"/>
      <c r="H218" s="236" t="s">
        <v>41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155</v>
      </c>
      <c r="AU218" s="243" t="s">
        <v>91</v>
      </c>
      <c r="AV218" s="13" t="s">
        <v>89</v>
      </c>
      <c r="AW218" s="13" t="s">
        <v>42</v>
      </c>
      <c r="AX218" s="13" t="s">
        <v>81</v>
      </c>
      <c r="AY218" s="243" t="s">
        <v>143</v>
      </c>
    </row>
    <row r="219" s="13" customFormat="1">
      <c r="A219" s="13"/>
      <c r="B219" s="233"/>
      <c r="C219" s="234"/>
      <c r="D219" s="235" t="s">
        <v>155</v>
      </c>
      <c r="E219" s="236" t="s">
        <v>41</v>
      </c>
      <c r="F219" s="237" t="s">
        <v>177</v>
      </c>
      <c r="G219" s="234"/>
      <c r="H219" s="236" t="s">
        <v>41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155</v>
      </c>
      <c r="AU219" s="243" t="s">
        <v>91</v>
      </c>
      <c r="AV219" s="13" t="s">
        <v>89</v>
      </c>
      <c r="AW219" s="13" t="s">
        <v>42</v>
      </c>
      <c r="AX219" s="13" t="s">
        <v>81</v>
      </c>
      <c r="AY219" s="243" t="s">
        <v>143</v>
      </c>
    </row>
    <row r="220" s="13" customFormat="1">
      <c r="A220" s="13"/>
      <c r="B220" s="233"/>
      <c r="C220" s="234"/>
      <c r="D220" s="235" t="s">
        <v>155</v>
      </c>
      <c r="E220" s="236" t="s">
        <v>41</v>
      </c>
      <c r="F220" s="237" t="s">
        <v>174</v>
      </c>
      <c r="G220" s="234"/>
      <c r="H220" s="236" t="s">
        <v>41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155</v>
      </c>
      <c r="AU220" s="243" t="s">
        <v>91</v>
      </c>
      <c r="AV220" s="13" t="s">
        <v>89</v>
      </c>
      <c r="AW220" s="13" t="s">
        <v>42</v>
      </c>
      <c r="AX220" s="13" t="s">
        <v>81</v>
      </c>
      <c r="AY220" s="243" t="s">
        <v>143</v>
      </c>
    </row>
    <row r="221" s="14" customFormat="1">
      <c r="A221" s="14"/>
      <c r="B221" s="244"/>
      <c r="C221" s="245"/>
      <c r="D221" s="235" t="s">
        <v>155</v>
      </c>
      <c r="E221" s="246" t="s">
        <v>41</v>
      </c>
      <c r="F221" s="247" t="s">
        <v>178</v>
      </c>
      <c r="G221" s="245"/>
      <c r="H221" s="248">
        <v>1.7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155</v>
      </c>
      <c r="AU221" s="254" t="s">
        <v>91</v>
      </c>
      <c r="AV221" s="14" t="s">
        <v>91</v>
      </c>
      <c r="AW221" s="14" t="s">
        <v>42</v>
      </c>
      <c r="AX221" s="14" t="s">
        <v>81</v>
      </c>
      <c r="AY221" s="254" t="s">
        <v>143</v>
      </c>
    </row>
    <row r="222" s="13" customFormat="1">
      <c r="A222" s="13"/>
      <c r="B222" s="233"/>
      <c r="C222" s="234"/>
      <c r="D222" s="235" t="s">
        <v>155</v>
      </c>
      <c r="E222" s="236" t="s">
        <v>41</v>
      </c>
      <c r="F222" s="237" t="s">
        <v>171</v>
      </c>
      <c r="G222" s="234"/>
      <c r="H222" s="236" t="s">
        <v>41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155</v>
      </c>
      <c r="AU222" s="243" t="s">
        <v>91</v>
      </c>
      <c r="AV222" s="13" t="s">
        <v>89</v>
      </c>
      <c r="AW222" s="13" t="s">
        <v>42</v>
      </c>
      <c r="AX222" s="13" t="s">
        <v>81</v>
      </c>
      <c r="AY222" s="243" t="s">
        <v>143</v>
      </c>
    </row>
    <row r="223" s="13" customFormat="1">
      <c r="A223" s="13"/>
      <c r="B223" s="233"/>
      <c r="C223" s="234"/>
      <c r="D223" s="235" t="s">
        <v>155</v>
      </c>
      <c r="E223" s="236" t="s">
        <v>41</v>
      </c>
      <c r="F223" s="237" t="s">
        <v>179</v>
      </c>
      <c r="G223" s="234"/>
      <c r="H223" s="236" t="s">
        <v>41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155</v>
      </c>
      <c r="AU223" s="243" t="s">
        <v>91</v>
      </c>
      <c r="AV223" s="13" t="s">
        <v>89</v>
      </c>
      <c r="AW223" s="13" t="s">
        <v>42</v>
      </c>
      <c r="AX223" s="13" t="s">
        <v>81</v>
      </c>
      <c r="AY223" s="243" t="s">
        <v>143</v>
      </c>
    </row>
    <row r="224" s="13" customFormat="1">
      <c r="A224" s="13"/>
      <c r="B224" s="233"/>
      <c r="C224" s="234"/>
      <c r="D224" s="235" t="s">
        <v>155</v>
      </c>
      <c r="E224" s="236" t="s">
        <v>41</v>
      </c>
      <c r="F224" s="237" t="s">
        <v>180</v>
      </c>
      <c r="G224" s="234"/>
      <c r="H224" s="236" t="s">
        <v>41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155</v>
      </c>
      <c r="AU224" s="243" t="s">
        <v>91</v>
      </c>
      <c r="AV224" s="13" t="s">
        <v>89</v>
      </c>
      <c r="AW224" s="13" t="s">
        <v>42</v>
      </c>
      <c r="AX224" s="13" t="s">
        <v>81</v>
      </c>
      <c r="AY224" s="243" t="s">
        <v>143</v>
      </c>
    </row>
    <row r="225" s="13" customFormat="1">
      <c r="A225" s="13"/>
      <c r="B225" s="233"/>
      <c r="C225" s="234"/>
      <c r="D225" s="235" t="s">
        <v>155</v>
      </c>
      <c r="E225" s="236" t="s">
        <v>41</v>
      </c>
      <c r="F225" s="237" t="s">
        <v>174</v>
      </c>
      <c r="G225" s="234"/>
      <c r="H225" s="236" t="s">
        <v>41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155</v>
      </c>
      <c r="AU225" s="243" t="s">
        <v>91</v>
      </c>
      <c r="AV225" s="13" t="s">
        <v>89</v>
      </c>
      <c r="AW225" s="13" t="s">
        <v>42</v>
      </c>
      <c r="AX225" s="13" t="s">
        <v>81</v>
      </c>
      <c r="AY225" s="243" t="s">
        <v>143</v>
      </c>
    </row>
    <row r="226" s="14" customFormat="1">
      <c r="A226" s="14"/>
      <c r="B226" s="244"/>
      <c r="C226" s="245"/>
      <c r="D226" s="235" t="s">
        <v>155</v>
      </c>
      <c r="E226" s="246" t="s">
        <v>41</v>
      </c>
      <c r="F226" s="247" t="s">
        <v>181</v>
      </c>
      <c r="G226" s="245"/>
      <c r="H226" s="248">
        <v>39.829999999999998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155</v>
      </c>
      <c r="AU226" s="254" t="s">
        <v>91</v>
      </c>
      <c r="AV226" s="14" t="s">
        <v>91</v>
      </c>
      <c r="AW226" s="14" t="s">
        <v>42</v>
      </c>
      <c r="AX226" s="14" t="s">
        <v>81</v>
      </c>
      <c r="AY226" s="254" t="s">
        <v>143</v>
      </c>
    </row>
    <row r="227" s="15" customFormat="1">
      <c r="A227" s="15"/>
      <c r="B227" s="255"/>
      <c r="C227" s="256"/>
      <c r="D227" s="235" t="s">
        <v>155</v>
      </c>
      <c r="E227" s="257" t="s">
        <v>41</v>
      </c>
      <c r="F227" s="258" t="s">
        <v>161</v>
      </c>
      <c r="G227" s="256"/>
      <c r="H227" s="259">
        <v>61.879999999999995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5" t="s">
        <v>155</v>
      </c>
      <c r="AU227" s="265" t="s">
        <v>91</v>
      </c>
      <c r="AV227" s="15" t="s">
        <v>151</v>
      </c>
      <c r="AW227" s="15" t="s">
        <v>42</v>
      </c>
      <c r="AX227" s="15" t="s">
        <v>89</v>
      </c>
      <c r="AY227" s="265" t="s">
        <v>143</v>
      </c>
    </row>
    <row r="228" s="13" customFormat="1">
      <c r="A228" s="13"/>
      <c r="B228" s="233"/>
      <c r="C228" s="234"/>
      <c r="D228" s="235" t="s">
        <v>155</v>
      </c>
      <c r="E228" s="236" t="s">
        <v>41</v>
      </c>
      <c r="F228" s="237" t="s">
        <v>170</v>
      </c>
      <c r="G228" s="234"/>
      <c r="H228" s="236" t="s">
        <v>41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155</v>
      </c>
      <c r="AU228" s="243" t="s">
        <v>91</v>
      </c>
      <c r="AV228" s="13" t="s">
        <v>89</v>
      </c>
      <c r="AW228" s="13" t="s">
        <v>42</v>
      </c>
      <c r="AX228" s="13" t="s">
        <v>81</v>
      </c>
      <c r="AY228" s="243" t="s">
        <v>143</v>
      </c>
    </row>
    <row r="229" s="13" customFormat="1">
      <c r="A229" s="13"/>
      <c r="B229" s="233"/>
      <c r="C229" s="234"/>
      <c r="D229" s="235" t="s">
        <v>155</v>
      </c>
      <c r="E229" s="236" t="s">
        <v>41</v>
      </c>
      <c r="F229" s="237" t="s">
        <v>171</v>
      </c>
      <c r="G229" s="234"/>
      <c r="H229" s="236" t="s">
        <v>41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155</v>
      </c>
      <c r="AU229" s="243" t="s">
        <v>91</v>
      </c>
      <c r="AV229" s="13" t="s">
        <v>89</v>
      </c>
      <c r="AW229" s="13" t="s">
        <v>42</v>
      </c>
      <c r="AX229" s="13" t="s">
        <v>81</v>
      </c>
      <c r="AY229" s="243" t="s">
        <v>143</v>
      </c>
    </row>
    <row r="230" s="13" customFormat="1">
      <c r="A230" s="13"/>
      <c r="B230" s="233"/>
      <c r="C230" s="234"/>
      <c r="D230" s="235" t="s">
        <v>155</v>
      </c>
      <c r="E230" s="236" t="s">
        <v>41</v>
      </c>
      <c r="F230" s="237" t="s">
        <v>172</v>
      </c>
      <c r="G230" s="234"/>
      <c r="H230" s="236" t="s">
        <v>41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155</v>
      </c>
      <c r="AU230" s="243" t="s">
        <v>91</v>
      </c>
      <c r="AV230" s="13" t="s">
        <v>89</v>
      </c>
      <c r="AW230" s="13" t="s">
        <v>42</v>
      </c>
      <c r="AX230" s="13" t="s">
        <v>81</v>
      </c>
      <c r="AY230" s="243" t="s">
        <v>143</v>
      </c>
    </row>
    <row r="231" s="13" customFormat="1">
      <c r="A231" s="13"/>
      <c r="B231" s="233"/>
      <c r="C231" s="234"/>
      <c r="D231" s="235" t="s">
        <v>155</v>
      </c>
      <c r="E231" s="236" t="s">
        <v>41</v>
      </c>
      <c r="F231" s="237" t="s">
        <v>173</v>
      </c>
      <c r="G231" s="234"/>
      <c r="H231" s="236" t="s">
        <v>41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155</v>
      </c>
      <c r="AU231" s="243" t="s">
        <v>91</v>
      </c>
      <c r="AV231" s="13" t="s">
        <v>89</v>
      </c>
      <c r="AW231" s="13" t="s">
        <v>42</v>
      </c>
      <c r="AX231" s="13" t="s">
        <v>81</v>
      </c>
      <c r="AY231" s="243" t="s">
        <v>143</v>
      </c>
    </row>
    <row r="232" s="13" customFormat="1">
      <c r="A232" s="13"/>
      <c r="B232" s="233"/>
      <c r="C232" s="234"/>
      <c r="D232" s="235" t="s">
        <v>155</v>
      </c>
      <c r="E232" s="236" t="s">
        <v>41</v>
      </c>
      <c r="F232" s="237" t="s">
        <v>174</v>
      </c>
      <c r="G232" s="234"/>
      <c r="H232" s="236" t="s">
        <v>41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155</v>
      </c>
      <c r="AU232" s="243" t="s">
        <v>91</v>
      </c>
      <c r="AV232" s="13" t="s">
        <v>89</v>
      </c>
      <c r="AW232" s="13" t="s">
        <v>42</v>
      </c>
      <c r="AX232" s="13" t="s">
        <v>81</v>
      </c>
      <c r="AY232" s="243" t="s">
        <v>143</v>
      </c>
    </row>
    <row r="233" s="14" customFormat="1">
      <c r="A233" s="14"/>
      <c r="B233" s="244"/>
      <c r="C233" s="245"/>
      <c r="D233" s="235" t="s">
        <v>155</v>
      </c>
      <c r="E233" s="246" t="s">
        <v>41</v>
      </c>
      <c r="F233" s="247" t="s">
        <v>222</v>
      </c>
      <c r="G233" s="245"/>
      <c r="H233" s="248">
        <v>19.199999999999999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155</v>
      </c>
      <c r="AU233" s="254" t="s">
        <v>91</v>
      </c>
      <c r="AV233" s="14" t="s">
        <v>91</v>
      </c>
      <c r="AW233" s="14" t="s">
        <v>42</v>
      </c>
      <c r="AX233" s="14" t="s">
        <v>81</v>
      </c>
      <c r="AY233" s="254" t="s">
        <v>143</v>
      </c>
    </row>
    <row r="234" s="13" customFormat="1">
      <c r="A234" s="13"/>
      <c r="B234" s="233"/>
      <c r="C234" s="234"/>
      <c r="D234" s="235" t="s">
        <v>155</v>
      </c>
      <c r="E234" s="236" t="s">
        <v>41</v>
      </c>
      <c r="F234" s="237" t="s">
        <v>171</v>
      </c>
      <c r="G234" s="234"/>
      <c r="H234" s="236" t="s">
        <v>41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155</v>
      </c>
      <c r="AU234" s="243" t="s">
        <v>91</v>
      </c>
      <c r="AV234" s="13" t="s">
        <v>89</v>
      </c>
      <c r="AW234" s="13" t="s">
        <v>42</v>
      </c>
      <c r="AX234" s="13" t="s">
        <v>81</v>
      </c>
      <c r="AY234" s="243" t="s">
        <v>143</v>
      </c>
    </row>
    <row r="235" s="13" customFormat="1">
      <c r="A235" s="13"/>
      <c r="B235" s="233"/>
      <c r="C235" s="234"/>
      <c r="D235" s="235" t="s">
        <v>155</v>
      </c>
      <c r="E235" s="236" t="s">
        <v>41</v>
      </c>
      <c r="F235" s="237" t="s">
        <v>176</v>
      </c>
      <c r="G235" s="234"/>
      <c r="H235" s="236" t="s">
        <v>41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155</v>
      </c>
      <c r="AU235" s="243" t="s">
        <v>91</v>
      </c>
      <c r="AV235" s="13" t="s">
        <v>89</v>
      </c>
      <c r="AW235" s="13" t="s">
        <v>42</v>
      </c>
      <c r="AX235" s="13" t="s">
        <v>81</v>
      </c>
      <c r="AY235" s="243" t="s">
        <v>143</v>
      </c>
    </row>
    <row r="236" s="13" customFormat="1">
      <c r="A236" s="13"/>
      <c r="B236" s="233"/>
      <c r="C236" s="234"/>
      <c r="D236" s="235" t="s">
        <v>155</v>
      </c>
      <c r="E236" s="236" t="s">
        <v>41</v>
      </c>
      <c r="F236" s="237" t="s">
        <v>177</v>
      </c>
      <c r="G236" s="234"/>
      <c r="H236" s="236" t="s">
        <v>41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155</v>
      </c>
      <c r="AU236" s="243" t="s">
        <v>91</v>
      </c>
      <c r="AV236" s="13" t="s">
        <v>89</v>
      </c>
      <c r="AW236" s="13" t="s">
        <v>42</v>
      </c>
      <c r="AX236" s="13" t="s">
        <v>81</v>
      </c>
      <c r="AY236" s="243" t="s">
        <v>143</v>
      </c>
    </row>
    <row r="237" s="13" customFormat="1">
      <c r="A237" s="13"/>
      <c r="B237" s="233"/>
      <c r="C237" s="234"/>
      <c r="D237" s="235" t="s">
        <v>155</v>
      </c>
      <c r="E237" s="236" t="s">
        <v>41</v>
      </c>
      <c r="F237" s="237" t="s">
        <v>174</v>
      </c>
      <c r="G237" s="234"/>
      <c r="H237" s="236" t="s">
        <v>41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155</v>
      </c>
      <c r="AU237" s="243" t="s">
        <v>91</v>
      </c>
      <c r="AV237" s="13" t="s">
        <v>89</v>
      </c>
      <c r="AW237" s="13" t="s">
        <v>42</v>
      </c>
      <c r="AX237" s="13" t="s">
        <v>81</v>
      </c>
      <c r="AY237" s="243" t="s">
        <v>143</v>
      </c>
    </row>
    <row r="238" s="14" customFormat="1">
      <c r="A238" s="14"/>
      <c r="B238" s="244"/>
      <c r="C238" s="245"/>
      <c r="D238" s="235" t="s">
        <v>155</v>
      </c>
      <c r="E238" s="246" t="s">
        <v>41</v>
      </c>
      <c r="F238" s="247" t="s">
        <v>223</v>
      </c>
      <c r="G238" s="245"/>
      <c r="H238" s="248">
        <v>5.5999999999999996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155</v>
      </c>
      <c r="AU238" s="254" t="s">
        <v>91</v>
      </c>
      <c r="AV238" s="14" t="s">
        <v>91</v>
      </c>
      <c r="AW238" s="14" t="s">
        <v>42</v>
      </c>
      <c r="AX238" s="14" t="s">
        <v>81</v>
      </c>
      <c r="AY238" s="254" t="s">
        <v>143</v>
      </c>
    </row>
    <row r="239" s="13" customFormat="1">
      <c r="A239" s="13"/>
      <c r="B239" s="233"/>
      <c r="C239" s="234"/>
      <c r="D239" s="235" t="s">
        <v>155</v>
      </c>
      <c r="E239" s="236" t="s">
        <v>41</v>
      </c>
      <c r="F239" s="237" t="s">
        <v>171</v>
      </c>
      <c r="G239" s="234"/>
      <c r="H239" s="236" t="s">
        <v>41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155</v>
      </c>
      <c r="AU239" s="243" t="s">
        <v>91</v>
      </c>
      <c r="AV239" s="13" t="s">
        <v>89</v>
      </c>
      <c r="AW239" s="13" t="s">
        <v>42</v>
      </c>
      <c r="AX239" s="13" t="s">
        <v>81</v>
      </c>
      <c r="AY239" s="243" t="s">
        <v>143</v>
      </c>
    </row>
    <row r="240" s="13" customFormat="1">
      <c r="A240" s="13"/>
      <c r="B240" s="233"/>
      <c r="C240" s="234"/>
      <c r="D240" s="235" t="s">
        <v>155</v>
      </c>
      <c r="E240" s="236" t="s">
        <v>41</v>
      </c>
      <c r="F240" s="237" t="s">
        <v>179</v>
      </c>
      <c r="G240" s="234"/>
      <c r="H240" s="236" t="s">
        <v>41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155</v>
      </c>
      <c r="AU240" s="243" t="s">
        <v>91</v>
      </c>
      <c r="AV240" s="13" t="s">
        <v>89</v>
      </c>
      <c r="AW240" s="13" t="s">
        <v>42</v>
      </c>
      <c r="AX240" s="13" t="s">
        <v>81</v>
      </c>
      <c r="AY240" s="243" t="s">
        <v>143</v>
      </c>
    </row>
    <row r="241" s="13" customFormat="1">
      <c r="A241" s="13"/>
      <c r="B241" s="233"/>
      <c r="C241" s="234"/>
      <c r="D241" s="235" t="s">
        <v>155</v>
      </c>
      <c r="E241" s="236" t="s">
        <v>41</v>
      </c>
      <c r="F241" s="237" t="s">
        <v>180</v>
      </c>
      <c r="G241" s="234"/>
      <c r="H241" s="236" t="s">
        <v>41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155</v>
      </c>
      <c r="AU241" s="243" t="s">
        <v>91</v>
      </c>
      <c r="AV241" s="13" t="s">
        <v>89</v>
      </c>
      <c r="AW241" s="13" t="s">
        <v>42</v>
      </c>
      <c r="AX241" s="13" t="s">
        <v>81</v>
      </c>
      <c r="AY241" s="243" t="s">
        <v>143</v>
      </c>
    </row>
    <row r="242" s="13" customFormat="1">
      <c r="A242" s="13"/>
      <c r="B242" s="233"/>
      <c r="C242" s="234"/>
      <c r="D242" s="235" t="s">
        <v>155</v>
      </c>
      <c r="E242" s="236" t="s">
        <v>41</v>
      </c>
      <c r="F242" s="237" t="s">
        <v>174</v>
      </c>
      <c r="G242" s="234"/>
      <c r="H242" s="236" t="s">
        <v>41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155</v>
      </c>
      <c r="AU242" s="243" t="s">
        <v>91</v>
      </c>
      <c r="AV242" s="13" t="s">
        <v>89</v>
      </c>
      <c r="AW242" s="13" t="s">
        <v>42</v>
      </c>
      <c r="AX242" s="13" t="s">
        <v>81</v>
      </c>
      <c r="AY242" s="243" t="s">
        <v>143</v>
      </c>
    </row>
    <row r="243" s="14" customFormat="1">
      <c r="A243" s="14"/>
      <c r="B243" s="244"/>
      <c r="C243" s="245"/>
      <c r="D243" s="235" t="s">
        <v>155</v>
      </c>
      <c r="E243" s="246" t="s">
        <v>41</v>
      </c>
      <c r="F243" s="247" t="s">
        <v>224</v>
      </c>
      <c r="G243" s="245"/>
      <c r="H243" s="248">
        <v>31.399999999999999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155</v>
      </c>
      <c r="AU243" s="254" t="s">
        <v>91</v>
      </c>
      <c r="AV243" s="14" t="s">
        <v>91</v>
      </c>
      <c r="AW243" s="14" t="s">
        <v>42</v>
      </c>
      <c r="AX243" s="14" t="s">
        <v>81</v>
      </c>
      <c r="AY243" s="254" t="s">
        <v>143</v>
      </c>
    </row>
    <row r="244" s="13" customFormat="1">
      <c r="A244" s="13"/>
      <c r="B244" s="233"/>
      <c r="C244" s="234"/>
      <c r="D244" s="235" t="s">
        <v>155</v>
      </c>
      <c r="E244" s="236" t="s">
        <v>41</v>
      </c>
      <c r="F244" s="237" t="s">
        <v>191</v>
      </c>
      <c r="G244" s="234"/>
      <c r="H244" s="236" t="s">
        <v>41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155</v>
      </c>
      <c r="AU244" s="243" t="s">
        <v>91</v>
      </c>
      <c r="AV244" s="13" t="s">
        <v>89</v>
      </c>
      <c r="AW244" s="13" t="s">
        <v>42</v>
      </c>
      <c r="AX244" s="13" t="s">
        <v>81</v>
      </c>
      <c r="AY244" s="243" t="s">
        <v>143</v>
      </c>
    </row>
    <row r="245" s="2" customFormat="1" ht="16.5" customHeight="1">
      <c r="A245" s="41"/>
      <c r="B245" s="42"/>
      <c r="C245" s="215" t="s">
        <v>208</v>
      </c>
      <c r="D245" s="215" t="s">
        <v>146</v>
      </c>
      <c r="E245" s="216" t="s">
        <v>230</v>
      </c>
      <c r="F245" s="217" t="s">
        <v>231</v>
      </c>
      <c r="G245" s="218" t="s">
        <v>198</v>
      </c>
      <c r="H245" s="219">
        <v>2</v>
      </c>
      <c r="I245" s="220"/>
      <c r="J245" s="221">
        <f>ROUND(I245*H245,2)</f>
        <v>0</v>
      </c>
      <c r="K245" s="217" t="s">
        <v>150</v>
      </c>
      <c r="L245" s="47"/>
      <c r="M245" s="222" t="s">
        <v>41</v>
      </c>
      <c r="N245" s="223" t="s">
        <v>52</v>
      </c>
      <c r="O245" s="87"/>
      <c r="P245" s="224">
        <f>O245*H245</f>
        <v>0</v>
      </c>
      <c r="Q245" s="224">
        <v>0.000176</v>
      </c>
      <c r="R245" s="224">
        <f>Q245*H245</f>
        <v>0.00035199999999999999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151</v>
      </c>
      <c r="AT245" s="226" t="s">
        <v>146</v>
      </c>
      <c r="AU245" s="226" t="s">
        <v>91</v>
      </c>
      <c r="AY245" s="19" t="s">
        <v>143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9" t="s">
        <v>89</v>
      </c>
      <c r="BK245" s="227">
        <f>ROUND(I245*H245,2)</f>
        <v>0</v>
      </c>
      <c r="BL245" s="19" t="s">
        <v>151</v>
      </c>
      <c r="BM245" s="226" t="s">
        <v>232</v>
      </c>
    </row>
    <row r="246" s="2" customFormat="1">
      <c r="A246" s="41"/>
      <c r="B246" s="42"/>
      <c r="C246" s="43"/>
      <c r="D246" s="228" t="s">
        <v>153</v>
      </c>
      <c r="E246" s="43"/>
      <c r="F246" s="229" t="s">
        <v>233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19" t="s">
        <v>153</v>
      </c>
      <c r="AU246" s="19" t="s">
        <v>91</v>
      </c>
    </row>
    <row r="247" s="2" customFormat="1">
      <c r="A247" s="41"/>
      <c r="B247" s="42"/>
      <c r="C247" s="43"/>
      <c r="D247" s="235" t="s">
        <v>234</v>
      </c>
      <c r="E247" s="43"/>
      <c r="F247" s="266" t="s">
        <v>235</v>
      </c>
      <c r="G247" s="43"/>
      <c r="H247" s="43"/>
      <c r="I247" s="230"/>
      <c r="J247" s="43"/>
      <c r="K247" s="43"/>
      <c r="L247" s="47"/>
      <c r="M247" s="231"/>
      <c r="N247" s="232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19" t="s">
        <v>234</v>
      </c>
      <c r="AU247" s="19" t="s">
        <v>91</v>
      </c>
    </row>
    <row r="248" s="13" customFormat="1">
      <c r="A248" s="13"/>
      <c r="B248" s="233"/>
      <c r="C248" s="234"/>
      <c r="D248" s="235" t="s">
        <v>155</v>
      </c>
      <c r="E248" s="236" t="s">
        <v>41</v>
      </c>
      <c r="F248" s="237" t="s">
        <v>236</v>
      </c>
      <c r="G248" s="234"/>
      <c r="H248" s="236" t="s">
        <v>41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155</v>
      </c>
      <c r="AU248" s="243" t="s">
        <v>91</v>
      </c>
      <c r="AV248" s="13" t="s">
        <v>89</v>
      </c>
      <c r="AW248" s="13" t="s">
        <v>42</v>
      </c>
      <c r="AX248" s="13" t="s">
        <v>81</v>
      </c>
      <c r="AY248" s="243" t="s">
        <v>143</v>
      </c>
    </row>
    <row r="249" s="14" customFormat="1">
      <c r="A249" s="14"/>
      <c r="B249" s="244"/>
      <c r="C249" s="245"/>
      <c r="D249" s="235" t="s">
        <v>155</v>
      </c>
      <c r="E249" s="246" t="s">
        <v>41</v>
      </c>
      <c r="F249" s="247" t="s">
        <v>91</v>
      </c>
      <c r="G249" s="245"/>
      <c r="H249" s="248">
        <v>2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155</v>
      </c>
      <c r="AU249" s="254" t="s">
        <v>91</v>
      </c>
      <c r="AV249" s="14" t="s">
        <v>91</v>
      </c>
      <c r="AW249" s="14" t="s">
        <v>42</v>
      </c>
      <c r="AX249" s="14" t="s">
        <v>89</v>
      </c>
      <c r="AY249" s="254" t="s">
        <v>143</v>
      </c>
    </row>
    <row r="250" s="2" customFormat="1" ht="16.5" customHeight="1">
      <c r="A250" s="41"/>
      <c r="B250" s="42"/>
      <c r="C250" s="267" t="s">
        <v>237</v>
      </c>
      <c r="D250" s="267" t="s">
        <v>238</v>
      </c>
      <c r="E250" s="268" t="s">
        <v>239</v>
      </c>
      <c r="F250" s="269" t="s">
        <v>240</v>
      </c>
      <c r="G250" s="270" t="s">
        <v>198</v>
      </c>
      <c r="H250" s="271">
        <v>2</v>
      </c>
      <c r="I250" s="272"/>
      <c r="J250" s="273">
        <f>ROUND(I250*H250,2)</f>
        <v>0</v>
      </c>
      <c r="K250" s="269" t="s">
        <v>150</v>
      </c>
      <c r="L250" s="274"/>
      <c r="M250" s="275" t="s">
        <v>41</v>
      </c>
      <c r="N250" s="276" t="s">
        <v>52</v>
      </c>
      <c r="O250" s="87"/>
      <c r="P250" s="224">
        <f>O250*H250</f>
        <v>0</v>
      </c>
      <c r="Q250" s="224">
        <v>0.0089999999999999993</v>
      </c>
      <c r="R250" s="224">
        <f>Q250*H250</f>
        <v>0.017999999999999999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225</v>
      </c>
      <c r="AT250" s="226" t="s">
        <v>238</v>
      </c>
      <c r="AU250" s="226" t="s">
        <v>91</v>
      </c>
      <c r="AY250" s="19" t="s">
        <v>143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9" t="s">
        <v>89</v>
      </c>
      <c r="BK250" s="227">
        <f>ROUND(I250*H250,2)</f>
        <v>0</v>
      </c>
      <c r="BL250" s="19" t="s">
        <v>151</v>
      </c>
      <c r="BM250" s="226" t="s">
        <v>241</v>
      </c>
    </row>
    <row r="251" s="2" customFormat="1" ht="16.5" customHeight="1">
      <c r="A251" s="41"/>
      <c r="B251" s="42"/>
      <c r="C251" s="267" t="s">
        <v>242</v>
      </c>
      <c r="D251" s="267" t="s">
        <v>238</v>
      </c>
      <c r="E251" s="268" t="s">
        <v>243</v>
      </c>
      <c r="F251" s="269" t="s">
        <v>244</v>
      </c>
      <c r="G251" s="270" t="s">
        <v>198</v>
      </c>
      <c r="H251" s="271">
        <v>2</v>
      </c>
      <c r="I251" s="272"/>
      <c r="J251" s="273">
        <f>ROUND(I251*H251,2)</f>
        <v>0</v>
      </c>
      <c r="K251" s="269" t="s">
        <v>150</v>
      </c>
      <c r="L251" s="274"/>
      <c r="M251" s="275" t="s">
        <v>41</v>
      </c>
      <c r="N251" s="276" t="s">
        <v>52</v>
      </c>
      <c r="O251" s="87"/>
      <c r="P251" s="224">
        <f>O251*H251</f>
        <v>0</v>
      </c>
      <c r="Q251" s="224">
        <v>1.0000000000000001E-05</v>
      </c>
      <c r="R251" s="224">
        <f>Q251*H251</f>
        <v>2.0000000000000002E-05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225</v>
      </c>
      <c r="AT251" s="226" t="s">
        <v>238</v>
      </c>
      <c r="AU251" s="226" t="s">
        <v>91</v>
      </c>
      <c r="AY251" s="19" t="s">
        <v>143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9" t="s">
        <v>89</v>
      </c>
      <c r="BK251" s="227">
        <f>ROUND(I251*H251,2)</f>
        <v>0</v>
      </c>
      <c r="BL251" s="19" t="s">
        <v>151</v>
      </c>
      <c r="BM251" s="226" t="s">
        <v>245</v>
      </c>
    </row>
    <row r="252" s="2" customFormat="1" ht="16.5" customHeight="1">
      <c r="A252" s="41"/>
      <c r="B252" s="42"/>
      <c r="C252" s="215" t="s">
        <v>246</v>
      </c>
      <c r="D252" s="215" t="s">
        <v>146</v>
      </c>
      <c r="E252" s="216" t="s">
        <v>247</v>
      </c>
      <c r="F252" s="217" t="s">
        <v>248</v>
      </c>
      <c r="G252" s="218" t="s">
        <v>166</v>
      </c>
      <c r="H252" s="219">
        <v>61.880000000000003</v>
      </c>
      <c r="I252" s="220"/>
      <c r="J252" s="221">
        <f>ROUND(I252*H252,2)</f>
        <v>0</v>
      </c>
      <c r="K252" s="217" t="s">
        <v>150</v>
      </c>
      <c r="L252" s="47"/>
      <c r="M252" s="222" t="s">
        <v>41</v>
      </c>
      <c r="N252" s="223" t="s">
        <v>52</v>
      </c>
      <c r="O252" s="87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151</v>
      </c>
      <c r="AT252" s="226" t="s">
        <v>146</v>
      </c>
      <c r="AU252" s="226" t="s">
        <v>91</v>
      </c>
      <c r="AY252" s="19" t="s">
        <v>143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9" t="s">
        <v>89</v>
      </c>
      <c r="BK252" s="227">
        <f>ROUND(I252*H252,2)</f>
        <v>0</v>
      </c>
      <c r="BL252" s="19" t="s">
        <v>151</v>
      </c>
      <c r="BM252" s="226" t="s">
        <v>249</v>
      </c>
    </row>
    <row r="253" s="2" customFormat="1">
      <c r="A253" s="41"/>
      <c r="B253" s="42"/>
      <c r="C253" s="43"/>
      <c r="D253" s="228" t="s">
        <v>153</v>
      </c>
      <c r="E253" s="43"/>
      <c r="F253" s="229" t="s">
        <v>250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19" t="s">
        <v>153</v>
      </c>
      <c r="AU253" s="19" t="s">
        <v>91</v>
      </c>
    </row>
    <row r="254" s="2" customFormat="1" ht="16.5" customHeight="1">
      <c r="A254" s="41"/>
      <c r="B254" s="42"/>
      <c r="C254" s="215" t="s">
        <v>251</v>
      </c>
      <c r="D254" s="215" t="s">
        <v>146</v>
      </c>
      <c r="E254" s="216" t="s">
        <v>252</v>
      </c>
      <c r="F254" s="217" t="s">
        <v>253</v>
      </c>
      <c r="G254" s="218" t="s">
        <v>166</v>
      </c>
      <c r="H254" s="219">
        <v>147.13</v>
      </c>
      <c r="I254" s="220"/>
      <c r="J254" s="221">
        <f>ROUND(I254*H254,2)</f>
        <v>0</v>
      </c>
      <c r="K254" s="217" t="s">
        <v>150</v>
      </c>
      <c r="L254" s="47"/>
      <c r="M254" s="222" t="s">
        <v>41</v>
      </c>
      <c r="N254" s="223" t="s">
        <v>52</v>
      </c>
      <c r="O254" s="87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151</v>
      </c>
      <c r="AT254" s="226" t="s">
        <v>146</v>
      </c>
      <c r="AU254" s="226" t="s">
        <v>91</v>
      </c>
      <c r="AY254" s="19" t="s">
        <v>143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9" t="s">
        <v>89</v>
      </c>
      <c r="BK254" s="227">
        <f>ROUND(I254*H254,2)</f>
        <v>0</v>
      </c>
      <c r="BL254" s="19" t="s">
        <v>151</v>
      </c>
      <c r="BM254" s="226" t="s">
        <v>254</v>
      </c>
    </row>
    <row r="255" s="2" customFormat="1">
      <c r="A255" s="41"/>
      <c r="B255" s="42"/>
      <c r="C255" s="43"/>
      <c r="D255" s="228" t="s">
        <v>153</v>
      </c>
      <c r="E255" s="43"/>
      <c r="F255" s="229" t="s">
        <v>255</v>
      </c>
      <c r="G255" s="43"/>
      <c r="H255" s="43"/>
      <c r="I255" s="230"/>
      <c r="J255" s="43"/>
      <c r="K255" s="43"/>
      <c r="L255" s="47"/>
      <c r="M255" s="231"/>
      <c r="N255" s="232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19" t="s">
        <v>153</v>
      </c>
      <c r="AU255" s="19" t="s">
        <v>91</v>
      </c>
    </row>
    <row r="256" s="12" customFormat="1" ht="22.8" customHeight="1">
      <c r="A256" s="12"/>
      <c r="B256" s="199"/>
      <c r="C256" s="200"/>
      <c r="D256" s="201" t="s">
        <v>80</v>
      </c>
      <c r="E256" s="213" t="s">
        <v>256</v>
      </c>
      <c r="F256" s="213" t="s">
        <v>257</v>
      </c>
      <c r="G256" s="200"/>
      <c r="H256" s="200"/>
      <c r="I256" s="203"/>
      <c r="J256" s="214">
        <f>BK256</f>
        <v>0</v>
      </c>
      <c r="K256" s="200"/>
      <c r="L256" s="205"/>
      <c r="M256" s="206"/>
      <c r="N256" s="207"/>
      <c r="O256" s="207"/>
      <c r="P256" s="208">
        <f>SUM(P257:P258)</f>
        <v>0</v>
      </c>
      <c r="Q256" s="207"/>
      <c r="R256" s="208">
        <f>SUM(R257:R258)</f>
        <v>0</v>
      </c>
      <c r="S256" s="207"/>
      <c r="T256" s="209">
        <f>SUM(T257:T258)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0" t="s">
        <v>89</v>
      </c>
      <c r="AT256" s="211" t="s">
        <v>80</v>
      </c>
      <c r="AU256" s="211" t="s">
        <v>89</v>
      </c>
      <c r="AY256" s="210" t="s">
        <v>143</v>
      </c>
      <c r="BK256" s="212">
        <f>SUM(BK257:BK258)</f>
        <v>0</v>
      </c>
    </row>
    <row r="257" s="2" customFormat="1" ht="33" customHeight="1">
      <c r="A257" s="41"/>
      <c r="B257" s="42"/>
      <c r="C257" s="215" t="s">
        <v>258</v>
      </c>
      <c r="D257" s="215" t="s">
        <v>146</v>
      </c>
      <c r="E257" s="216" t="s">
        <v>259</v>
      </c>
      <c r="F257" s="217" t="s">
        <v>260</v>
      </c>
      <c r="G257" s="218" t="s">
        <v>261</v>
      </c>
      <c r="H257" s="219">
        <v>1.3240000000000001</v>
      </c>
      <c r="I257" s="220"/>
      <c r="J257" s="221">
        <f>ROUND(I257*H257,2)</f>
        <v>0</v>
      </c>
      <c r="K257" s="217" t="s">
        <v>150</v>
      </c>
      <c r="L257" s="47"/>
      <c r="M257" s="222" t="s">
        <v>41</v>
      </c>
      <c r="N257" s="223" t="s">
        <v>52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151</v>
      </c>
      <c r="AT257" s="226" t="s">
        <v>146</v>
      </c>
      <c r="AU257" s="226" t="s">
        <v>91</v>
      </c>
      <c r="AY257" s="19" t="s">
        <v>143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89</v>
      </c>
      <c r="BK257" s="227">
        <f>ROUND(I257*H257,2)</f>
        <v>0</v>
      </c>
      <c r="BL257" s="19" t="s">
        <v>151</v>
      </c>
      <c r="BM257" s="226" t="s">
        <v>262</v>
      </c>
    </row>
    <row r="258" s="2" customFormat="1">
      <c r="A258" s="41"/>
      <c r="B258" s="42"/>
      <c r="C258" s="43"/>
      <c r="D258" s="228" t="s">
        <v>153</v>
      </c>
      <c r="E258" s="43"/>
      <c r="F258" s="229" t="s">
        <v>263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19" t="s">
        <v>153</v>
      </c>
      <c r="AU258" s="19" t="s">
        <v>91</v>
      </c>
    </row>
    <row r="259" s="12" customFormat="1" ht="25.92" customHeight="1">
      <c r="A259" s="12"/>
      <c r="B259" s="199"/>
      <c r="C259" s="200"/>
      <c r="D259" s="201" t="s">
        <v>80</v>
      </c>
      <c r="E259" s="202" t="s">
        <v>264</v>
      </c>
      <c r="F259" s="202" t="s">
        <v>265</v>
      </c>
      <c r="G259" s="200"/>
      <c r="H259" s="200"/>
      <c r="I259" s="203"/>
      <c r="J259" s="204">
        <f>BK259</f>
        <v>0</v>
      </c>
      <c r="K259" s="200"/>
      <c r="L259" s="205"/>
      <c r="M259" s="206"/>
      <c r="N259" s="207"/>
      <c r="O259" s="207"/>
      <c r="P259" s="208">
        <f>P260+P270+P359</f>
        <v>0</v>
      </c>
      <c r="Q259" s="207"/>
      <c r="R259" s="208">
        <f>R260+R270+R359</f>
        <v>0.1653934</v>
      </c>
      <c r="S259" s="207"/>
      <c r="T259" s="209">
        <f>T260+T270+T359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0" t="s">
        <v>91</v>
      </c>
      <c r="AT259" s="211" t="s">
        <v>80</v>
      </c>
      <c r="AU259" s="211" t="s">
        <v>81</v>
      </c>
      <c r="AY259" s="210" t="s">
        <v>143</v>
      </c>
      <c r="BK259" s="212">
        <f>BK260+BK270+BK359</f>
        <v>0</v>
      </c>
    </row>
    <row r="260" s="12" customFormat="1" ht="22.8" customHeight="1">
      <c r="A260" s="12"/>
      <c r="B260" s="199"/>
      <c r="C260" s="200"/>
      <c r="D260" s="201" t="s">
        <v>80</v>
      </c>
      <c r="E260" s="213" t="s">
        <v>266</v>
      </c>
      <c r="F260" s="213" t="s">
        <v>267</v>
      </c>
      <c r="G260" s="200"/>
      <c r="H260" s="200"/>
      <c r="I260" s="203"/>
      <c r="J260" s="214">
        <f>BK260</f>
        <v>0</v>
      </c>
      <c r="K260" s="200"/>
      <c r="L260" s="205"/>
      <c r="M260" s="206"/>
      <c r="N260" s="207"/>
      <c r="O260" s="207"/>
      <c r="P260" s="208">
        <f>SUM(P261:P269)</f>
        <v>0</v>
      </c>
      <c r="Q260" s="207"/>
      <c r="R260" s="208">
        <f>SUM(R261:R269)</f>
        <v>0.00069999999999999999</v>
      </c>
      <c r="S260" s="207"/>
      <c r="T260" s="209">
        <f>SUM(T261:T269)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0" t="s">
        <v>91</v>
      </c>
      <c r="AT260" s="211" t="s">
        <v>80</v>
      </c>
      <c r="AU260" s="211" t="s">
        <v>89</v>
      </c>
      <c r="AY260" s="210" t="s">
        <v>143</v>
      </c>
      <c r="BK260" s="212">
        <f>SUM(BK261:BK269)</f>
        <v>0</v>
      </c>
    </row>
    <row r="261" s="2" customFormat="1" ht="16.5" customHeight="1">
      <c r="A261" s="41"/>
      <c r="B261" s="42"/>
      <c r="C261" s="215" t="s">
        <v>8</v>
      </c>
      <c r="D261" s="215" t="s">
        <v>146</v>
      </c>
      <c r="E261" s="216" t="s">
        <v>268</v>
      </c>
      <c r="F261" s="217" t="s">
        <v>269</v>
      </c>
      <c r="G261" s="218" t="s">
        <v>198</v>
      </c>
      <c r="H261" s="219">
        <v>2</v>
      </c>
      <c r="I261" s="220"/>
      <c r="J261" s="221">
        <f>ROUND(I261*H261,2)</f>
        <v>0</v>
      </c>
      <c r="K261" s="217" t="s">
        <v>150</v>
      </c>
      <c r="L261" s="47"/>
      <c r="M261" s="222" t="s">
        <v>41</v>
      </c>
      <c r="N261" s="223" t="s">
        <v>52</v>
      </c>
      <c r="O261" s="87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270</v>
      </c>
      <c r="AT261" s="226" t="s">
        <v>146</v>
      </c>
      <c r="AU261" s="226" t="s">
        <v>91</v>
      </c>
      <c r="AY261" s="19" t="s">
        <v>143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9" t="s">
        <v>89</v>
      </c>
      <c r="BK261" s="227">
        <f>ROUND(I261*H261,2)</f>
        <v>0</v>
      </c>
      <c r="BL261" s="19" t="s">
        <v>270</v>
      </c>
      <c r="BM261" s="226" t="s">
        <v>271</v>
      </c>
    </row>
    <row r="262" s="2" customFormat="1">
      <c r="A262" s="41"/>
      <c r="B262" s="42"/>
      <c r="C262" s="43"/>
      <c r="D262" s="228" t="s">
        <v>153</v>
      </c>
      <c r="E262" s="43"/>
      <c r="F262" s="229" t="s">
        <v>272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19" t="s">
        <v>153</v>
      </c>
      <c r="AU262" s="19" t="s">
        <v>91</v>
      </c>
    </row>
    <row r="263" s="13" customFormat="1">
      <c r="A263" s="13"/>
      <c r="B263" s="233"/>
      <c r="C263" s="234"/>
      <c r="D263" s="235" t="s">
        <v>155</v>
      </c>
      <c r="E263" s="236" t="s">
        <v>41</v>
      </c>
      <c r="F263" s="237" t="s">
        <v>156</v>
      </c>
      <c r="G263" s="234"/>
      <c r="H263" s="236" t="s">
        <v>41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155</v>
      </c>
      <c r="AU263" s="243" t="s">
        <v>91</v>
      </c>
      <c r="AV263" s="13" t="s">
        <v>89</v>
      </c>
      <c r="AW263" s="13" t="s">
        <v>42</v>
      </c>
      <c r="AX263" s="13" t="s">
        <v>81</v>
      </c>
      <c r="AY263" s="243" t="s">
        <v>143</v>
      </c>
    </row>
    <row r="264" s="13" customFormat="1">
      <c r="A264" s="13"/>
      <c r="B264" s="233"/>
      <c r="C264" s="234"/>
      <c r="D264" s="235" t="s">
        <v>155</v>
      </c>
      <c r="E264" s="236" t="s">
        <v>41</v>
      </c>
      <c r="F264" s="237" t="s">
        <v>157</v>
      </c>
      <c r="G264" s="234"/>
      <c r="H264" s="236" t="s">
        <v>41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155</v>
      </c>
      <c r="AU264" s="243" t="s">
        <v>91</v>
      </c>
      <c r="AV264" s="13" t="s">
        <v>89</v>
      </c>
      <c r="AW264" s="13" t="s">
        <v>42</v>
      </c>
      <c r="AX264" s="13" t="s">
        <v>81</v>
      </c>
      <c r="AY264" s="243" t="s">
        <v>143</v>
      </c>
    </row>
    <row r="265" s="14" customFormat="1">
      <c r="A265" s="14"/>
      <c r="B265" s="244"/>
      <c r="C265" s="245"/>
      <c r="D265" s="235" t="s">
        <v>155</v>
      </c>
      <c r="E265" s="246" t="s">
        <v>41</v>
      </c>
      <c r="F265" s="247" t="s">
        <v>273</v>
      </c>
      <c r="G265" s="245"/>
      <c r="H265" s="248">
        <v>2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155</v>
      </c>
      <c r="AU265" s="254" t="s">
        <v>91</v>
      </c>
      <c r="AV265" s="14" t="s">
        <v>91</v>
      </c>
      <c r="AW265" s="14" t="s">
        <v>42</v>
      </c>
      <c r="AX265" s="14" t="s">
        <v>89</v>
      </c>
      <c r="AY265" s="254" t="s">
        <v>143</v>
      </c>
    </row>
    <row r="266" s="2" customFormat="1" ht="16.5" customHeight="1">
      <c r="A266" s="41"/>
      <c r="B266" s="42"/>
      <c r="C266" s="267" t="s">
        <v>270</v>
      </c>
      <c r="D266" s="267" t="s">
        <v>238</v>
      </c>
      <c r="E266" s="268" t="s">
        <v>274</v>
      </c>
      <c r="F266" s="269" t="s">
        <v>275</v>
      </c>
      <c r="G266" s="270" t="s">
        <v>198</v>
      </c>
      <c r="H266" s="271">
        <v>2</v>
      </c>
      <c r="I266" s="272"/>
      <c r="J266" s="273">
        <f>ROUND(I266*H266,2)</f>
        <v>0</v>
      </c>
      <c r="K266" s="269" t="s">
        <v>150</v>
      </c>
      <c r="L266" s="274"/>
      <c r="M266" s="275" t="s">
        <v>41</v>
      </c>
      <c r="N266" s="276" t="s">
        <v>52</v>
      </c>
      <c r="O266" s="87"/>
      <c r="P266" s="224">
        <f>O266*H266</f>
        <v>0</v>
      </c>
      <c r="Q266" s="224">
        <v>0.00035</v>
      </c>
      <c r="R266" s="224">
        <f>Q266*H266</f>
        <v>0.00069999999999999999</v>
      </c>
      <c r="S266" s="224">
        <v>0</v>
      </c>
      <c r="T266" s="225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6" t="s">
        <v>276</v>
      </c>
      <c r="AT266" s="226" t="s">
        <v>238</v>
      </c>
      <c r="AU266" s="226" t="s">
        <v>91</v>
      </c>
      <c r="AY266" s="19" t="s">
        <v>143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9" t="s">
        <v>89</v>
      </c>
      <c r="BK266" s="227">
        <f>ROUND(I266*H266,2)</f>
        <v>0</v>
      </c>
      <c r="BL266" s="19" t="s">
        <v>270</v>
      </c>
      <c r="BM266" s="226" t="s">
        <v>277</v>
      </c>
    </row>
    <row r="267" s="2" customFormat="1">
      <c r="A267" s="41"/>
      <c r="B267" s="42"/>
      <c r="C267" s="43"/>
      <c r="D267" s="235" t="s">
        <v>234</v>
      </c>
      <c r="E267" s="43"/>
      <c r="F267" s="266" t="s">
        <v>278</v>
      </c>
      <c r="G267" s="43"/>
      <c r="H267" s="43"/>
      <c r="I267" s="230"/>
      <c r="J267" s="43"/>
      <c r="K267" s="43"/>
      <c r="L267" s="47"/>
      <c r="M267" s="231"/>
      <c r="N267" s="232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19" t="s">
        <v>234</v>
      </c>
      <c r="AU267" s="19" t="s">
        <v>91</v>
      </c>
    </row>
    <row r="268" s="2" customFormat="1" ht="24.15" customHeight="1">
      <c r="A268" s="41"/>
      <c r="B268" s="42"/>
      <c r="C268" s="215" t="s">
        <v>279</v>
      </c>
      <c r="D268" s="215" t="s">
        <v>146</v>
      </c>
      <c r="E268" s="216" t="s">
        <v>280</v>
      </c>
      <c r="F268" s="217" t="s">
        <v>281</v>
      </c>
      <c r="G268" s="218" t="s">
        <v>261</v>
      </c>
      <c r="H268" s="219">
        <v>0.001</v>
      </c>
      <c r="I268" s="220"/>
      <c r="J268" s="221">
        <f>ROUND(I268*H268,2)</f>
        <v>0</v>
      </c>
      <c r="K268" s="217" t="s">
        <v>150</v>
      </c>
      <c r="L268" s="47"/>
      <c r="M268" s="222" t="s">
        <v>41</v>
      </c>
      <c r="N268" s="223" t="s">
        <v>52</v>
      </c>
      <c r="O268" s="87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270</v>
      </c>
      <c r="AT268" s="226" t="s">
        <v>146</v>
      </c>
      <c r="AU268" s="226" t="s">
        <v>91</v>
      </c>
      <c r="AY268" s="19" t="s">
        <v>143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9" t="s">
        <v>89</v>
      </c>
      <c r="BK268" s="227">
        <f>ROUND(I268*H268,2)</f>
        <v>0</v>
      </c>
      <c r="BL268" s="19" t="s">
        <v>270</v>
      </c>
      <c r="BM268" s="226" t="s">
        <v>282</v>
      </c>
    </row>
    <row r="269" s="2" customFormat="1">
      <c r="A269" s="41"/>
      <c r="B269" s="42"/>
      <c r="C269" s="43"/>
      <c r="D269" s="228" t="s">
        <v>153</v>
      </c>
      <c r="E269" s="43"/>
      <c r="F269" s="229" t="s">
        <v>283</v>
      </c>
      <c r="G269" s="43"/>
      <c r="H269" s="43"/>
      <c r="I269" s="230"/>
      <c r="J269" s="43"/>
      <c r="K269" s="43"/>
      <c r="L269" s="47"/>
      <c r="M269" s="231"/>
      <c r="N269" s="232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19" t="s">
        <v>153</v>
      </c>
      <c r="AU269" s="19" t="s">
        <v>91</v>
      </c>
    </row>
    <row r="270" s="12" customFormat="1" ht="22.8" customHeight="1">
      <c r="A270" s="12"/>
      <c r="B270" s="199"/>
      <c r="C270" s="200"/>
      <c r="D270" s="201" t="s">
        <v>80</v>
      </c>
      <c r="E270" s="213" t="s">
        <v>284</v>
      </c>
      <c r="F270" s="213" t="s">
        <v>285</v>
      </c>
      <c r="G270" s="200"/>
      <c r="H270" s="200"/>
      <c r="I270" s="203"/>
      <c r="J270" s="214">
        <f>BK270</f>
        <v>0</v>
      </c>
      <c r="K270" s="200"/>
      <c r="L270" s="205"/>
      <c r="M270" s="206"/>
      <c r="N270" s="207"/>
      <c r="O270" s="207"/>
      <c r="P270" s="208">
        <f>SUM(P271:P358)</f>
        <v>0</v>
      </c>
      <c r="Q270" s="207"/>
      <c r="R270" s="208">
        <f>SUM(R271:R358)</f>
        <v>0.068548799999999993</v>
      </c>
      <c r="S270" s="207"/>
      <c r="T270" s="209">
        <f>SUM(T271:T358)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0" t="s">
        <v>91</v>
      </c>
      <c r="AT270" s="211" t="s">
        <v>80</v>
      </c>
      <c r="AU270" s="211" t="s">
        <v>89</v>
      </c>
      <c r="AY270" s="210" t="s">
        <v>143</v>
      </c>
      <c r="BK270" s="212">
        <f>SUM(BK271:BK358)</f>
        <v>0</v>
      </c>
    </row>
    <row r="271" s="2" customFormat="1" ht="16.5" customHeight="1">
      <c r="A271" s="41"/>
      <c r="B271" s="42"/>
      <c r="C271" s="215" t="s">
        <v>286</v>
      </c>
      <c r="D271" s="215" t="s">
        <v>146</v>
      </c>
      <c r="E271" s="216" t="s">
        <v>287</v>
      </c>
      <c r="F271" s="217" t="s">
        <v>288</v>
      </c>
      <c r="G271" s="218" t="s">
        <v>166</v>
      </c>
      <c r="H271" s="219">
        <v>10.310000000000001</v>
      </c>
      <c r="I271" s="220"/>
      <c r="J271" s="221">
        <f>ROUND(I271*H271,2)</f>
        <v>0</v>
      </c>
      <c r="K271" s="217" t="s">
        <v>150</v>
      </c>
      <c r="L271" s="47"/>
      <c r="M271" s="222" t="s">
        <v>41</v>
      </c>
      <c r="N271" s="223" t="s">
        <v>52</v>
      </c>
      <c r="O271" s="87"/>
      <c r="P271" s="224">
        <f>O271*H271</f>
        <v>0</v>
      </c>
      <c r="Q271" s="224">
        <v>2.0000000000000002E-05</v>
      </c>
      <c r="R271" s="224">
        <f>Q271*H271</f>
        <v>0.00020620000000000003</v>
      </c>
      <c r="S271" s="224">
        <v>0</v>
      </c>
      <c r="T271" s="225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6" t="s">
        <v>270</v>
      </c>
      <c r="AT271" s="226" t="s">
        <v>146</v>
      </c>
      <c r="AU271" s="226" t="s">
        <v>91</v>
      </c>
      <c r="AY271" s="19" t="s">
        <v>143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9" t="s">
        <v>89</v>
      </c>
      <c r="BK271" s="227">
        <f>ROUND(I271*H271,2)</f>
        <v>0</v>
      </c>
      <c r="BL271" s="19" t="s">
        <v>270</v>
      </c>
      <c r="BM271" s="226" t="s">
        <v>289</v>
      </c>
    </row>
    <row r="272" s="2" customFormat="1">
      <c r="A272" s="41"/>
      <c r="B272" s="42"/>
      <c r="C272" s="43"/>
      <c r="D272" s="228" t="s">
        <v>153</v>
      </c>
      <c r="E272" s="43"/>
      <c r="F272" s="229" t="s">
        <v>290</v>
      </c>
      <c r="G272" s="43"/>
      <c r="H272" s="43"/>
      <c r="I272" s="230"/>
      <c r="J272" s="43"/>
      <c r="K272" s="43"/>
      <c r="L272" s="47"/>
      <c r="M272" s="231"/>
      <c r="N272" s="232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19" t="s">
        <v>153</v>
      </c>
      <c r="AU272" s="19" t="s">
        <v>91</v>
      </c>
    </row>
    <row r="273" s="2" customFormat="1" ht="16.5" customHeight="1">
      <c r="A273" s="41"/>
      <c r="B273" s="42"/>
      <c r="C273" s="215" t="s">
        <v>291</v>
      </c>
      <c r="D273" s="215" t="s">
        <v>146</v>
      </c>
      <c r="E273" s="216" t="s">
        <v>292</v>
      </c>
      <c r="F273" s="217" t="s">
        <v>293</v>
      </c>
      <c r="G273" s="218" t="s">
        <v>166</v>
      </c>
      <c r="H273" s="219">
        <v>10.310000000000001</v>
      </c>
      <c r="I273" s="220"/>
      <c r="J273" s="221">
        <f>ROUND(I273*H273,2)</f>
        <v>0</v>
      </c>
      <c r="K273" s="217" t="s">
        <v>150</v>
      </c>
      <c r="L273" s="47"/>
      <c r="M273" s="222" t="s">
        <v>41</v>
      </c>
      <c r="N273" s="223" t="s">
        <v>52</v>
      </c>
      <c r="O273" s="87"/>
      <c r="P273" s="224">
        <f>O273*H273</f>
        <v>0</v>
      </c>
      <c r="Q273" s="224">
        <v>0.00017000000000000001</v>
      </c>
      <c r="R273" s="224">
        <f>Q273*H273</f>
        <v>0.0017527000000000003</v>
      </c>
      <c r="S273" s="224">
        <v>0</v>
      </c>
      <c r="T273" s="225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6" t="s">
        <v>270</v>
      </c>
      <c r="AT273" s="226" t="s">
        <v>146</v>
      </c>
      <c r="AU273" s="226" t="s">
        <v>91</v>
      </c>
      <c r="AY273" s="19" t="s">
        <v>143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9" t="s">
        <v>89</v>
      </c>
      <c r="BK273" s="227">
        <f>ROUND(I273*H273,2)</f>
        <v>0</v>
      </c>
      <c r="BL273" s="19" t="s">
        <v>270</v>
      </c>
      <c r="BM273" s="226" t="s">
        <v>294</v>
      </c>
    </row>
    <row r="274" s="2" customFormat="1">
      <c r="A274" s="41"/>
      <c r="B274" s="42"/>
      <c r="C274" s="43"/>
      <c r="D274" s="228" t="s">
        <v>153</v>
      </c>
      <c r="E274" s="43"/>
      <c r="F274" s="229" t="s">
        <v>295</v>
      </c>
      <c r="G274" s="43"/>
      <c r="H274" s="43"/>
      <c r="I274" s="230"/>
      <c r="J274" s="43"/>
      <c r="K274" s="43"/>
      <c r="L274" s="47"/>
      <c r="M274" s="231"/>
      <c r="N274" s="232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19" t="s">
        <v>153</v>
      </c>
      <c r="AU274" s="19" t="s">
        <v>91</v>
      </c>
    </row>
    <row r="275" s="2" customFormat="1" ht="16.5" customHeight="1">
      <c r="A275" s="41"/>
      <c r="B275" s="42"/>
      <c r="C275" s="215" t="s">
        <v>296</v>
      </c>
      <c r="D275" s="215" t="s">
        <v>146</v>
      </c>
      <c r="E275" s="216" t="s">
        <v>297</v>
      </c>
      <c r="F275" s="217" t="s">
        <v>298</v>
      </c>
      <c r="G275" s="218" t="s">
        <v>166</v>
      </c>
      <c r="H275" s="219">
        <v>10.310000000000001</v>
      </c>
      <c r="I275" s="220"/>
      <c r="J275" s="221">
        <f>ROUND(I275*H275,2)</f>
        <v>0</v>
      </c>
      <c r="K275" s="217" t="s">
        <v>150</v>
      </c>
      <c r="L275" s="47"/>
      <c r="M275" s="222" t="s">
        <v>41</v>
      </c>
      <c r="N275" s="223" t="s">
        <v>52</v>
      </c>
      <c r="O275" s="87"/>
      <c r="P275" s="224">
        <f>O275*H275</f>
        <v>0</v>
      </c>
      <c r="Q275" s="224">
        <v>0.00012</v>
      </c>
      <c r="R275" s="224">
        <f>Q275*H275</f>
        <v>0.0012372000000000002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270</v>
      </c>
      <c r="AT275" s="226" t="s">
        <v>146</v>
      </c>
      <c r="AU275" s="226" t="s">
        <v>91</v>
      </c>
      <c r="AY275" s="19" t="s">
        <v>143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9" t="s">
        <v>89</v>
      </c>
      <c r="BK275" s="227">
        <f>ROUND(I275*H275,2)</f>
        <v>0</v>
      </c>
      <c r="BL275" s="19" t="s">
        <v>270</v>
      </c>
      <c r="BM275" s="226" t="s">
        <v>299</v>
      </c>
    </row>
    <row r="276" s="2" customFormat="1">
      <c r="A276" s="41"/>
      <c r="B276" s="42"/>
      <c r="C276" s="43"/>
      <c r="D276" s="228" t="s">
        <v>153</v>
      </c>
      <c r="E276" s="43"/>
      <c r="F276" s="229" t="s">
        <v>300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19" t="s">
        <v>153</v>
      </c>
      <c r="AU276" s="19" t="s">
        <v>91</v>
      </c>
    </row>
    <row r="277" s="2" customFormat="1" ht="16.5" customHeight="1">
      <c r="A277" s="41"/>
      <c r="B277" s="42"/>
      <c r="C277" s="215" t="s">
        <v>7</v>
      </c>
      <c r="D277" s="215" t="s">
        <v>146</v>
      </c>
      <c r="E277" s="216" t="s">
        <v>301</v>
      </c>
      <c r="F277" s="217" t="s">
        <v>302</v>
      </c>
      <c r="G277" s="218" t="s">
        <v>166</v>
      </c>
      <c r="H277" s="219">
        <v>10.310000000000001</v>
      </c>
      <c r="I277" s="220"/>
      <c r="J277" s="221">
        <f>ROUND(I277*H277,2)</f>
        <v>0</v>
      </c>
      <c r="K277" s="217" t="s">
        <v>150</v>
      </c>
      <c r="L277" s="47"/>
      <c r="M277" s="222" t="s">
        <v>41</v>
      </c>
      <c r="N277" s="223" t="s">
        <v>52</v>
      </c>
      <c r="O277" s="87"/>
      <c r="P277" s="224">
        <f>O277*H277</f>
        <v>0</v>
      </c>
      <c r="Q277" s="224">
        <v>0.00012</v>
      </c>
      <c r="R277" s="224">
        <f>Q277*H277</f>
        <v>0.0012372000000000002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270</v>
      </c>
      <c r="AT277" s="226" t="s">
        <v>146</v>
      </c>
      <c r="AU277" s="226" t="s">
        <v>91</v>
      </c>
      <c r="AY277" s="19" t="s">
        <v>143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9" t="s">
        <v>89</v>
      </c>
      <c r="BK277" s="227">
        <f>ROUND(I277*H277,2)</f>
        <v>0</v>
      </c>
      <c r="BL277" s="19" t="s">
        <v>270</v>
      </c>
      <c r="BM277" s="226" t="s">
        <v>303</v>
      </c>
    </row>
    <row r="278" s="2" customFormat="1">
      <c r="A278" s="41"/>
      <c r="B278" s="42"/>
      <c r="C278" s="43"/>
      <c r="D278" s="228" t="s">
        <v>153</v>
      </c>
      <c r="E278" s="43"/>
      <c r="F278" s="229" t="s">
        <v>304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19" t="s">
        <v>153</v>
      </c>
      <c r="AU278" s="19" t="s">
        <v>91</v>
      </c>
    </row>
    <row r="279" s="13" customFormat="1">
      <c r="A279" s="13"/>
      <c r="B279" s="233"/>
      <c r="C279" s="234"/>
      <c r="D279" s="235" t="s">
        <v>155</v>
      </c>
      <c r="E279" s="236" t="s">
        <v>41</v>
      </c>
      <c r="F279" s="237" t="s">
        <v>305</v>
      </c>
      <c r="G279" s="234"/>
      <c r="H279" s="236" t="s">
        <v>41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155</v>
      </c>
      <c r="AU279" s="243" t="s">
        <v>91</v>
      </c>
      <c r="AV279" s="13" t="s">
        <v>89</v>
      </c>
      <c r="AW279" s="13" t="s">
        <v>42</v>
      </c>
      <c r="AX279" s="13" t="s">
        <v>81</v>
      </c>
      <c r="AY279" s="243" t="s">
        <v>143</v>
      </c>
    </row>
    <row r="280" s="13" customFormat="1">
      <c r="A280" s="13"/>
      <c r="B280" s="233"/>
      <c r="C280" s="234"/>
      <c r="D280" s="235" t="s">
        <v>155</v>
      </c>
      <c r="E280" s="236" t="s">
        <v>41</v>
      </c>
      <c r="F280" s="237" t="s">
        <v>171</v>
      </c>
      <c r="G280" s="234"/>
      <c r="H280" s="236" t="s">
        <v>41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155</v>
      </c>
      <c r="AU280" s="243" t="s">
        <v>91</v>
      </c>
      <c r="AV280" s="13" t="s">
        <v>89</v>
      </c>
      <c r="AW280" s="13" t="s">
        <v>42</v>
      </c>
      <c r="AX280" s="13" t="s">
        <v>81</v>
      </c>
      <c r="AY280" s="243" t="s">
        <v>143</v>
      </c>
    </row>
    <row r="281" s="13" customFormat="1">
      <c r="A281" s="13"/>
      <c r="B281" s="233"/>
      <c r="C281" s="234"/>
      <c r="D281" s="235" t="s">
        <v>155</v>
      </c>
      <c r="E281" s="236" t="s">
        <v>41</v>
      </c>
      <c r="F281" s="237" t="s">
        <v>172</v>
      </c>
      <c r="G281" s="234"/>
      <c r="H281" s="236" t="s">
        <v>41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155</v>
      </c>
      <c r="AU281" s="243" t="s">
        <v>91</v>
      </c>
      <c r="AV281" s="13" t="s">
        <v>89</v>
      </c>
      <c r="AW281" s="13" t="s">
        <v>42</v>
      </c>
      <c r="AX281" s="13" t="s">
        <v>81</v>
      </c>
      <c r="AY281" s="243" t="s">
        <v>143</v>
      </c>
    </row>
    <row r="282" s="13" customFormat="1">
      <c r="A282" s="13"/>
      <c r="B282" s="233"/>
      <c r="C282" s="234"/>
      <c r="D282" s="235" t="s">
        <v>155</v>
      </c>
      <c r="E282" s="236" t="s">
        <v>41</v>
      </c>
      <c r="F282" s="237" t="s">
        <v>173</v>
      </c>
      <c r="G282" s="234"/>
      <c r="H282" s="236" t="s">
        <v>41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155</v>
      </c>
      <c r="AU282" s="243" t="s">
        <v>91</v>
      </c>
      <c r="AV282" s="13" t="s">
        <v>89</v>
      </c>
      <c r="AW282" s="13" t="s">
        <v>42</v>
      </c>
      <c r="AX282" s="13" t="s">
        <v>81</v>
      </c>
      <c r="AY282" s="243" t="s">
        <v>143</v>
      </c>
    </row>
    <row r="283" s="13" customFormat="1">
      <c r="A283" s="13"/>
      <c r="B283" s="233"/>
      <c r="C283" s="234"/>
      <c r="D283" s="235" t="s">
        <v>155</v>
      </c>
      <c r="E283" s="236" t="s">
        <v>41</v>
      </c>
      <c r="F283" s="237" t="s">
        <v>174</v>
      </c>
      <c r="G283" s="234"/>
      <c r="H283" s="236" t="s">
        <v>41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155</v>
      </c>
      <c r="AU283" s="243" t="s">
        <v>91</v>
      </c>
      <c r="AV283" s="13" t="s">
        <v>89</v>
      </c>
      <c r="AW283" s="13" t="s">
        <v>42</v>
      </c>
      <c r="AX283" s="13" t="s">
        <v>81</v>
      </c>
      <c r="AY283" s="243" t="s">
        <v>143</v>
      </c>
    </row>
    <row r="284" s="14" customFormat="1">
      <c r="A284" s="14"/>
      <c r="B284" s="244"/>
      <c r="C284" s="245"/>
      <c r="D284" s="235" t="s">
        <v>155</v>
      </c>
      <c r="E284" s="246" t="s">
        <v>41</v>
      </c>
      <c r="F284" s="247" t="s">
        <v>306</v>
      </c>
      <c r="G284" s="245"/>
      <c r="H284" s="248">
        <v>2.8700000000000001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155</v>
      </c>
      <c r="AU284" s="254" t="s">
        <v>91</v>
      </c>
      <c r="AV284" s="14" t="s">
        <v>91</v>
      </c>
      <c r="AW284" s="14" t="s">
        <v>42</v>
      </c>
      <c r="AX284" s="14" t="s">
        <v>81</v>
      </c>
      <c r="AY284" s="254" t="s">
        <v>143</v>
      </c>
    </row>
    <row r="285" s="13" customFormat="1">
      <c r="A285" s="13"/>
      <c r="B285" s="233"/>
      <c r="C285" s="234"/>
      <c r="D285" s="235" t="s">
        <v>155</v>
      </c>
      <c r="E285" s="236" t="s">
        <v>41</v>
      </c>
      <c r="F285" s="237" t="s">
        <v>171</v>
      </c>
      <c r="G285" s="234"/>
      <c r="H285" s="236" t="s">
        <v>41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155</v>
      </c>
      <c r="AU285" s="243" t="s">
        <v>91</v>
      </c>
      <c r="AV285" s="13" t="s">
        <v>89</v>
      </c>
      <c r="AW285" s="13" t="s">
        <v>42</v>
      </c>
      <c r="AX285" s="13" t="s">
        <v>81</v>
      </c>
      <c r="AY285" s="243" t="s">
        <v>143</v>
      </c>
    </row>
    <row r="286" s="13" customFormat="1">
      <c r="A286" s="13"/>
      <c r="B286" s="233"/>
      <c r="C286" s="234"/>
      <c r="D286" s="235" t="s">
        <v>155</v>
      </c>
      <c r="E286" s="236" t="s">
        <v>41</v>
      </c>
      <c r="F286" s="237" t="s">
        <v>176</v>
      </c>
      <c r="G286" s="234"/>
      <c r="H286" s="236" t="s">
        <v>41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155</v>
      </c>
      <c r="AU286" s="243" t="s">
        <v>91</v>
      </c>
      <c r="AV286" s="13" t="s">
        <v>89</v>
      </c>
      <c r="AW286" s="13" t="s">
        <v>42</v>
      </c>
      <c r="AX286" s="13" t="s">
        <v>81</v>
      </c>
      <c r="AY286" s="243" t="s">
        <v>143</v>
      </c>
    </row>
    <row r="287" s="13" customFormat="1">
      <c r="A287" s="13"/>
      <c r="B287" s="233"/>
      <c r="C287" s="234"/>
      <c r="D287" s="235" t="s">
        <v>155</v>
      </c>
      <c r="E287" s="236" t="s">
        <v>41</v>
      </c>
      <c r="F287" s="237" t="s">
        <v>177</v>
      </c>
      <c r="G287" s="234"/>
      <c r="H287" s="236" t="s">
        <v>41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155</v>
      </c>
      <c r="AU287" s="243" t="s">
        <v>91</v>
      </c>
      <c r="AV287" s="13" t="s">
        <v>89</v>
      </c>
      <c r="AW287" s="13" t="s">
        <v>42</v>
      </c>
      <c r="AX287" s="13" t="s">
        <v>81</v>
      </c>
      <c r="AY287" s="243" t="s">
        <v>143</v>
      </c>
    </row>
    <row r="288" s="13" customFormat="1">
      <c r="A288" s="13"/>
      <c r="B288" s="233"/>
      <c r="C288" s="234"/>
      <c r="D288" s="235" t="s">
        <v>155</v>
      </c>
      <c r="E288" s="236" t="s">
        <v>41</v>
      </c>
      <c r="F288" s="237" t="s">
        <v>174</v>
      </c>
      <c r="G288" s="234"/>
      <c r="H288" s="236" t="s">
        <v>41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155</v>
      </c>
      <c r="AU288" s="243" t="s">
        <v>91</v>
      </c>
      <c r="AV288" s="13" t="s">
        <v>89</v>
      </c>
      <c r="AW288" s="13" t="s">
        <v>42</v>
      </c>
      <c r="AX288" s="13" t="s">
        <v>81</v>
      </c>
      <c r="AY288" s="243" t="s">
        <v>143</v>
      </c>
    </row>
    <row r="289" s="14" customFormat="1">
      <c r="A289" s="14"/>
      <c r="B289" s="244"/>
      <c r="C289" s="245"/>
      <c r="D289" s="235" t="s">
        <v>155</v>
      </c>
      <c r="E289" s="246" t="s">
        <v>41</v>
      </c>
      <c r="F289" s="247" t="s">
        <v>307</v>
      </c>
      <c r="G289" s="245"/>
      <c r="H289" s="248">
        <v>2.2999999999999998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155</v>
      </c>
      <c r="AU289" s="254" t="s">
        <v>91</v>
      </c>
      <c r="AV289" s="14" t="s">
        <v>91</v>
      </c>
      <c r="AW289" s="14" t="s">
        <v>42</v>
      </c>
      <c r="AX289" s="14" t="s">
        <v>81</v>
      </c>
      <c r="AY289" s="254" t="s">
        <v>143</v>
      </c>
    </row>
    <row r="290" s="13" customFormat="1">
      <c r="A290" s="13"/>
      <c r="B290" s="233"/>
      <c r="C290" s="234"/>
      <c r="D290" s="235" t="s">
        <v>155</v>
      </c>
      <c r="E290" s="236" t="s">
        <v>41</v>
      </c>
      <c r="F290" s="237" t="s">
        <v>171</v>
      </c>
      <c r="G290" s="234"/>
      <c r="H290" s="236" t="s">
        <v>41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155</v>
      </c>
      <c r="AU290" s="243" t="s">
        <v>91</v>
      </c>
      <c r="AV290" s="13" t="s">
        <v>89</v>
      </c>
      <c r="AW290" s="13" t="s">
        <v>42</v>
      </c>
      <c r="AX290" s="13" t="s">
        <v>81</v>
      </c>
      <c r="AY290" s="243" t="s">
        <v>143</v>
      </c>
    </row>
    <row r="291" s="13" customFormat="1">
      <c r="A291" s="13"/>
      <c r="B291" s="233"/>
      <c r="C291" s="234"/>
      <c r="D291" s="235" t="s">
        <v>155</v>
      </c>
      <c r="E291" s="236" t="s">
        <v>41</v>
      </c>
      <c r="F291" s="237" t="s">
        <v>179</v>
      </c>
      <c r="G291" s="234"/>
      <c r="H291" s="236" t="s">
        <v>41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155</v>
      </c>
      <c r="AU291" s="243" t="s">
        <v>91</v>
      </c>
      <c r="AV291" s="13" t="s">
        <v>89</v>
      </c>
      <c r="AW291" s="13" t="s">
        <v>42</v>
      </c>
      <c r="AX291" s="13" t="s">
        <v>81</v>
      </c>
      <c r="AY291" s="243" t="s">
        <v>143</v>
      </c>
    </row>
    <row r="292" s="13" customFormat="1">
      <c r="A292" s="13"/>
      <c r="B292" s="233"/>
      <c r="C292" s="234"/>
      <c r="D292" s="235" t="s">
        <v>155</v>
      </c>
      <c r="E292" s="236" t="s">
        <v>41</v>
      </c>
      <c r="F292" s="237" t="s">
        <v>180</v>
      </c>
      <c r="G292" s="234"/>
      <c r="H292" s="236" t="s">
        <v>41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155</v>
      </c>
      <c r="AU292" s="243" t="s">
        <v>91</v>
      </c>
      <c r="AV292" s="13" t="s">
        <v>89</v>
      </c>
      <c r="AW292" s="13" t="s">
        <v>42</v>
      </c>
      <c r="AX292" s="13" t="s">
        <v>81</v>
      </c>
      <c r="AY292" s="243" t="s">
        <v>143</v>
      </c>
    </row>
    <row r="293" s="13" customFormat="1">
      <c r="A293" s="13"/>
      <c r="B293" s="233"/>
      <c r="C293" s="234"/>
      <c r="D293" s="235" t="s">
        <v>155</v>
      </c>
      <c r="E293" s="236" t="s">
        <v>41</v>
      </c>
      <c r="F293" s="237" t="s">
        <v>174</v>
      </c>
      <c r="G293" s="234"/>
      <c r="H293" s="236" t="s">
        <v>41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155</v>
      </c>
      <c r="AU293" s="243" t="s">
        <v>91</v>
      </c>
      <c r="AV293" s="13" t="s">
        <v>89</v>
      </c>
      <c r="AW293" s="13" t="s">
        <v>42</v>
      </c>
      <c r="AX293" s="13" t="s">
        <v>81</v>
      </c>
      <c r="AY293" s="243" t="s">
        <v>143</v>
      </c>
    </row>
    <row r="294" s="14" customFormat="1">
      <c r="A294" s="14"/>
      <c r="B294" s="244"/>
      <c r="C294" s="245"/>
      <c r="D294" s="235" t="s">
        <v>155</v>
      </c>
      <c r="E294" s="246" t="s">
        <v>41</v>
      </c>
      <c r="F294" s="247" t="s">
        <v>308</v>
      </c>
      <c r="G294" s="245"/>
      <c r="H294" s="248">
        <v>5.0499999999999998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155</v>
      </c>
      <c r="AU294" s="254" t="s">
        <v>91</v>
      </c>
      <c r="AV294" s="14" t="s">
        <v>91</v>
      </c>
      <c r="AW294" s="14" t="s">
        <v>42</v>
      </c>
      <c r="AX294" s="14" t="s">
        <v>81</v>
      </c>
      <c r="AY294" s="254" t="s">
        <v>143</v>
      </c>
    </row>
    <row r="295" s="16" customFormat="1">
      <c r="A295" s="16"/>
      <c r="B295" s="277"/>
      <c r="C295" s="278"/>
      <c r="D295" s="235" t="s">
        <v>155</v>
      </c>
      <c r="E295" s="279" t="s">
        <v>41</v>
      </c>
      <c r="F295" s="280" t="s">
        <v>309</v>
      </c>
      <c r="G295" s="278"/>
      <c r="H295" s="281">
        <v>10.219999999999999</v>
      </c>
      <c r="I295" s="282"/>
      <c r="J295" s="278"/>
      <c r="K295" s="278"/>
      <c r="L295" s="283"/>
      <c r="M295" s="284"/>
      <c r="N295" s="285"/>
      <c r="O295" s="285"/>
      <c r="P295" s="285"/>
      <c r="Q295" s="285"/>
      <c r="R295" s="285"/>
      <c r="S295" s="285"/>
      <c r="T295" s="28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87" t="s">
        <v>155</v>
      </c>
      <c r="AU295" s="287" t="s">
        <v>91</v>
      </c>
      <c r="AV295" s="16" t="s">
        <v>144</v>
      </c>
      <c r="AW295" s="16" t="s">
        <v>42</v>
      </c>
      <c r="AX295" s="16" t="s">
        <v>81</v>
      </c>
      <c r="AY295" s="287" t="s">
        <v>143</v>
      </c>
    </row>
    <row r="296" s="13" customFormat="1">
      <c r="A296" s="13"/>
      <c r="B296" s="233"/>
      <c r="C296" s="234"/>
      <c r="D296" s="235" t="s">
        <v>155</v>
      </c>
      <c r="E296" s="236" t="s">
        <v>41</v>
      </c>
      <c r="F296" s="237" t="s">
        <v>310</v>
      </c>
      <c r="G296" s="234"/>
      <c r="H296" s="236" t="s">
        <v>41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155</v>
      </c>
      <c r="AU296" s="243" t="s">
        <v>91</v>
      </c>
      <c r="AV296" s="13" t="s">
        <v>89</v>
      </c>
      <c r="AW296" s="13" t="s">
        <v>42</v>
      </c>
      <c r="AX296" s="13" t="s">
        <v>81</v>
      </c>
      <c r="AY296" s="243" t="s">
        <v>143</v>
      </c>
    </row>
    <row r="297" s="14" customFormat="1">
      <c r="A297" s="14"/>
      <c r="B297" s="244"/>
      <c r="C297" s="245"/>
      <c r="D297" s="235" t="s">
        <v>155</v>
      </c>
      <c r="E297" s="246" t="s">
        <v>41</v>
      </c>
      <c r="F297" s="247" t="s">
        <v>311</v>
      </c>
      <c r="G297" s="245"/>
      <c r="H297" s="248">
        <v>0.089999999999999997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155</v>
      </c>
      <c r="AU297" s="254" t="s">
        <v>91</v>
      </c>
      <c r="AV297" s="14" t="s">
        <v>91</v>
      </c>
      <c r="AW297" s="14" t="s">
        <v>42</v>
      </c>
      <c r="AX297" s="14" t="s">
        <v>81</v>
      </c>
      <c r="AY297" s="254" t="s">
        <v>143</v>
      </c>
    </row>
    <row r="298" s="16" customFormat="1">
      <c r="A298" s="16"/>
      <c r="B298" s="277"/>
      <c r="C298" s="278"/>
      <c r="D298" s="235" t="s">
        <v>155</v>
      </c>
      <c r="E298" s="279" t="s">
        <v>41</v>
      </c>
      <c r="F298" s="280" t="s">
        <v>309</v>
      </c>
      <c r="G298" s="278"/>
      <c r="H298" s="281">
        <v>0.089999999999999997</v>
      </c>
      <c r="I298" s="282"/>
      <c r="J298" s="278"/>
      <c r="K298" s="278"/>
      <c r="L298" s="283"/>
      <c r="M298" s="284"/>
      <c r="N298" s="285"/>
      <c r="O298" s="285"/>
      <c r="P298" s="285"/>
      <c r="Q298" s="285"/>
      <c r="R298" s="285"/>
      <c r="S298" s="285"/>
      <c r="T298" s="28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T298" s="287" t="s">
        <v>155</v>
      </c>
      <c r="AU298" s="287" t="s">
        <v>91</v>
      </c>
      <c r="AV298" s="16" t="s">
        <v>144</v>
      </c>
      <c r="AW298" s="16" t="s">
        <v>42</v>
      </c>
      <c r="AX298" s="16" t="s">
        <v>81</v>
      </c>
      <c r="AY298" s="287" t="s">
        <v>143</v>
      </c>
    </row>
    <row r="299" s="15" customFormat="1">
      <c r="A299" s="15"/>
      <c r="B299" s="255"/>
      <c r="C299" s="256"/>
      <c r="D299" s="235" t="s">
        <v>155</v>
      </c>
      <c r="E299" s="257" t="s">
        <v>41</v>
      </c>
      <c r="F299" s="258" t="s">
        <v>161</v>
      </c>
      <c r="G299" s="256"/>
      <c r="H299" s="259">
        <v>10.309999999999999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155</v>
      </c>
      <c r="AU299" s="265" t="s">
        <v>91</v>
      </c>
      <c r="AV299" s="15" t="s">
        <v>151</v>
      </c>
      <c r="AW299" s="15" t="s">
        <v>42</v>
      </c>
      <c r="AX299" s="15" t="s">
        <v>89</v>
      </c>
      <c r="AY299" s="265" t="s">
        <v>143</v>
      </c>
    </row>
    <row r="300" s="2" customFormat="1" ht="16.5" customHeight="1">
      <c r="A300" s="41"/>
      <c r="B300" s="42"/>
      <c r="C300" s="215" t="s">
        <v>312</v>
      </c>
      <c r="D300" s="215" t="s">
        <v>146</v>
      </c>
      <c r="E300" s="216" t="s">
        <v>313</v>
      </c>
      <c r="F300" s="217" t="s">
        <v>314</v>
      </c>
      <c r="G300" s="218" t="s">
        <v>166</v>
      </c>
      <c r="H300" s="219">
        <v>61.880000000000003</v>
      </c>
      <c r="I300" s="220"/>
      <c r="J300" s="221">
        <f>ROUND(I300*H300,2)</f>
        <v>0</v>
      </c>
      <c r="K300" s="217" t="s">
        <v>150</v>
      </c>
      <c r="L300" s="47"/>
      <c r="M300" s="222" t="s">
        <v>41</v>
      </c>
      <c r="N300" s="223" t="s">
        <v>52</v>
      </c>
      <c r="O300" s="87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270</v>
      </c>
      <c r="AT300" s="226" t="s">
        <v>146</v>
      </c>
      <c r="AU300" s="226" t="s">
        <v>91</v>
      </c>
      <c r="AY300" s="19" t="s">
        <v>143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9" t="s">
        <v>89</v>
      </c>
      <c r="BK300" s="227">
        <f>ROUND(I300*H300,2)</f>
        <v>0</v>
      </c>
      <c r="BL300" s="19" t="s">
        <v>270</v>
      </c>
      <c r="BM300" s="226" t="s">
        <v>315</v>
      </c>
    </row>
    <row r="301" s="2" customFormat="1">
      <c r="A301" s="41"/>
      <c r="B301" s="42"/>
      <c r="C301" s="43"/>
      <c r="D301" s="228" t="s">
        <v>153</v>
      </c>
      <c r="E301" s="43"/>
      <c r="F301" s="229" t="s">
        <v>316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19" t="s">
        <v>153</v>
      </c>
      <c r="AU301" s="19" t="s">
        <v>91</v>
      </c>
    </row>
    <row r="302" s="13" customFormat="1">
      <c r="A302" s="13"/>
      <c r="B302" s="233"/>
      <c r="C302" s="234"/>
      <c r="D302" s="235" t="s">
        <v>155</v>
      </c>
      <c r="E302" s="236" t="s">
        <v>41</v>
      </c>
      <c r="F302" s="237" t="s">
        <v>317</v>
      </c>
      <c r="G302" s="234"/>
      <c r="H302" s="236" t="s">
        <v>41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155</v>
      </c>
      <c r="AU302" s="243" t="s">
        <v>91</v>
      </c>
      <c r="AV302" s="13" t="s">
        <v>89</v>
      </c>
      <c r="AW302" s="13" t="s">
        <v>42</v>
      </c>
      <c r="AX302" s="13" t="s">
        <v>81</v>
      </c>
      <c r="AY302" s="243" t="s">
        <v>143</v>
      </c>
    </row>
    <row r="303" s="13" customFormat="1">
      <c r="A303" s="13"/>
      <c r="B303" s="233"/>
      <c r="C303" s="234"/>
      <c r="D303" s="235" t="s">
        <v>155</v>
      </c>
      <c r="E303" s="236" t="s">
        <v>41</v>
      </c>
      <c r="F303" s="237" t="s">
        <v>171</v>
      </c>
      <c r="G303" s="234"/>
      <c r="H303" s="236" t="s">
        <v>41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155</v>
      </c>
      <c r="AU303" s="243" t="s">
        <v>91</v>
      </c>
      <c r="AV303" s="13" t="s">
        <v>89</v>
      </c>
      <c r="AW303" s="13" t="s">
        <v>42</v>
      </c>
      <c r="AX303" s="13" t="s">
        <v>81</v>
      </c>
      <c r="AY303" s="243" t="s">
        <v>143</v>
      </c>
    </row>
    <row r="304" s="13" customFormat="1">
      <c r="A304" s="13"/>
      <c r="B304" s="233"/>
      <c r="C304" s="234"/>
      <c r="D304" s="235" t="s">
        <v>155</v>
      </c>
      <c r="E304" s="236" t="s">
        <v>41</v>
      </c>
      <c r="F304" s="237" t="s">
        <v>172</v>
      </c>
      <c r="G304" s="234"/>
      <c r="H304" s="236" t="s">
        <v>41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155</v>
      </c>
      <c r="AU304" s="243" t="s">
        <v>91</v>
      </c>
      <c r="AV304" s="13" t="s">
        <v>89</v>
      </c>
      <c r="AW304" s="13" t="s">
        <v>42</v>
      </c>
      <c r="AX304" s="13" t="s">
        <v>81</v>
      </c>
      <c r="AY304" s="243" t="s">
        <v>143</v>
      </c>
    </row>
    <row r="305" s="13" customFormat="1">
      <c r="A305" s="13"/>
      <c r="B305" s="233"/>
      <c r="C305" s="234"/>
      <c r="D305" s="235" t="s">
        <v>155</v>
      </c>
      <c r="E305" s="236" t="s">
        <v>41</v>
      </c>
      <c r="F305" s="237" t="s">
        <v>173</v>
      </c>
      <c r="G305" s="234"/>
      <c r="H305" s="236" t="s">
        <v>41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155</v>
      </c>
      <c r="AU305" s="243" t="s">
        <v>91</v>
      </c>
      <c r="AV305" s="13" t="s">
        <v>89</v>
      </c>
      <c r="AW305" s="13" t="s">
        <v>42</v>
      </c>
      <c r="AX305" s="13" t="s">
        <v>81</v>
      </c>
      <c r="AY305" s="243" t="s">
        <v>143</v>
      </c>
    </row>
    <row r="306" s="13" customFormat="1">
      <c r="A306" s="13"/>
      <c r="B306" s="233"/>
      <c r="C306" s="234"/>
      <c r="D306" s="235" t="s">
        <v>155</v>
      </c>
      <c r="E306" s="236" t="s">
        <v>41</v>
      </c>
      <c r="F306" s="237" t="s">
        <v>174</v>
      </c>
      <c r="G306" s="234"/>
      <c r="H306" s="236" t="s">
        <v>41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155</v>
      </c>
      <c r="AU306" s="243" t="s">
        <v>91</v>
      </c>
      <c r="AV306" s="13" t="s">
        <v>89</v>
      </c>
      <c r="AW306" s="13" t="s">
        <v>42</v>
      </c>
      <c r="AX306" s="13" t="s">
        <v>81</v>
      </c>
      <c r="AY306" s="243" t="s">
        <v>143</v>
      </c>
    </row>
    <row r="307" s="14" customFormat="1">
      <c r="A307" s="14"/>
      <c r="B307" s="244"/>
      <c r="C307" s="245"/>
      <c r="D307" s="235" t="s">
        <v>155</v>
      </c>
      <c r="E307" s="246" t="s">
        <v>41</v>
      </c>
      <c r="F307" s="247" t="s">
        <v>175</v>
      </c>
      <c r="G307" s="245"/>
      <c r="H307" s="248">
        <v>20.350000000000001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155</v>
      </c>
      <c r="AU307" s="254" t="s">
        <v>91</v>
      </c>
      <c r="AV307" s="14" t="s">
        <v>91</v>
      </c>
      <c r="AW307" s="14" t="s">
        <v>42</v>
      </c>
      <c r="AX307" s="14" t="s">
        <v>81</v>
      </c>
      <c r="AY307" s="254" t="s">
        <v>143</v>
      </c>
    </row>
    <row r="308" s="13" customFormat="1">
      <c r="A308" s="13"/>
      <c r="B308" s="233"/>
      <c r="C308" s="234"/>
      <c r="D308" s="235" t="s">
        <v>155</v>
      </c>
      <c r="E308" s="236" t="s">
        <v>41</v>
      </c>
      <c r="F308" s="237" t="s">
        <v>171</v>
      </c>
      <c r="G308" s="234"/>
      <c r="H308" s="236" t="s">
        <v>41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155</v>
      </c>
      <c r="AU308" s="243" t="s">
        <v>91</v>
      </c>
      <c r="AV308" s="13" t="s">
        <v>89</v>
      </c>
      <c r="AW308" s="13" t="s">
        <v>42</v>
      </c>
      <c r="AX308" s="13" t="s">
        <v>81</v>
      </c>
      <c r="AY308" s="243" t="s">
        <v>143</v>
      </c>
    </row>
    <row r="309" s="13" customFormat="1">
      <c r="A309" s="13"/>
      <c r="B309" s="233"/>
      <c r="C309" s="234"/>
      <c r="D309" s="235" t="s">
        <v>155</v>
      </c>
      <c r="E309" s="236" t="s">
        <v>41</v>
      </c>
      <c r="F309" s="237" t="s">
        <v>176</v>
      </c>
      <c r="G309" s="234"/>
      <c r="H309" s="236" t="s">
        <v>41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155</v>
      </c>
      <c r="AU309" s="243" t="s">
        <v>91</v>
      </c>
      <c r="AV309" s="13" t="s">
        <v>89</v>
      </c>
      <c r="AW309" s="13" t="s">
        <v>42</v>
      </c>
      <c r="AX309" s="13" t="s">
        <v>81</v>
      </c>
      <c r="AY309" s="243" t="s">
        <v>143</v>
      </c>
    </row>
    <row r="310" s="13" customFormat="1">
      <c r="A310" s="13"/>
      <c r="B310" s="233"/>
      <c r="C310" s="234"/>
      <c r="D310" s="235" t="s">
        <v>155</v>
      </c>
      <c r="E310" s="236" t="s">
        <v>41</v>
      </c>
      <c r="F310" s="237" t="s">
        <v>177</v>
      </c>
      <c r="G310" s="234"/>
      <c r="H310" s="236" t="s">
        <v>41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155</v>
      </c>
      <c r="AU310" s="243" t="s">
        <v>91</v>
      </c>
      <c r="AV310" s="13" t="s">
        <v>89</v>
      </c>
      <c r="AW310" s="13" t="s">
        <v>42</v>
      </c>
      <c r="AX310" s="13" t="s">
        <v>81</v>
      </c>
      <c r="AY310" s="243" t="s">
        <v>143</v>
      </c>
    </row>
    <row r="311" s="13" customFormat="1">
      <c r="A311" s="13"/>
      <c r="B311" s="233"/>
      <c r="C311" s="234"/>
      <c r="D311" s="235" t="s">
        <v>155</v>
      </c>
      <c r="E311" s="236" t="s">
        <v>41</v>
      </c>
      <c r="F311" s="237" t="s">
        <v>174</v>
      </c>
      <c r="G311" s="234"/>
      <c r="H311" s="236" t="s">
        <v>41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155</v>
      </c>
      <c r="AU311" s="243" t="s">
        <v>91</v>
      </c>
      <c r="AV311" s="13" t="s">
        <v>89</v>
      </c>
      <c r="AW311" s="13" t="s">
        <v>42</v>
      </c>
      <c r="AX311" s="13" t="s">
        <v>81</v>
      </c>
      <c r="AY311" s="243" t="s">
        <v>143</v>
      </c>
    </row>
    <row r="312" s="14" customFormat="1">
      <c r="A312" s="14"/>
      <c r="B312" s="244"/>
      <c r="C312" s="245"/>
      <c r="D312" s="235" t="s">
        <v>155</v>
      </c>
      <c r="E312" s="246" t="s">
        <v>41</v>
      </c>
      <c r="F312" s="247" t="s">
        <v>178</v>
      </c>
      <c r="G312" s="245"/>
      <c r="H312" s="248">
        <v>1.7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155</v>
      </c>
      <c r="AU312" s="254" t="s">
        <v>91</v>
      </c>
      <c r="AV312" s="14" t="s">
        <v>91</v>
      </c>
      <c r="AW312" s="14" t="s">
        <v>42</v>
      </c>
      <c r="AX312" s="14" t="s">
        <v>81</v>
      </c>
      <c r="AY312" s="254" t="s">
        <v>143</v>
      </c>
    </row>
    <row r="313" s="13" customFormat="1">
      <c r="A313" s="13"/>
      <c r="B313" s="233"/>
      <c r="C313" s="234"/>
      <c r="D313" s="235" t="s">
        <v>155</v>
      </c>
      <c r="E313" s="236" t="s">
        <v>41</v>
      </c>
      <c r="F313" s="237" t="s">
        <v>171</v>
      </c>
      <c r="G313" s="234"/>
      <c r="H313" s="236" t="s">
        <v>41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155</v>
      </c>
      <c r="AU313" s="243" t="s">
        <v>91</v>
      </c>
      <c r="AV313" s="13" t="s">
        <v>89</v>
      </c>
      <c r="AW313" s="13" t="s">
        <v>42</v>
      </c>
      <c r="AX313" s="13" t="s">
        <v>81</v>
      </c>
      <c r="AY313" s="243" t="s">
        <v>143</v>
      </c>
    </row>
    <row r="314" s="13" customFormat="1">
      <c r="A314" s="13"/>
      <c r="B314" s="233"/>
      <c r="C314" s="234"/>
      <c r="D314" s="235" t="s">
        <v>155</v>
      </c>
      <c r="E314" s="236" t="s">
        <v>41</v>
      </c>
      <c r="F314" s="237" t="s">
        <v>179</v>
      </c>
      <c r="G314" s="234"/>
      <c r="H314" s="236" t="s">
        <v>41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155</v>
      </c>
      <c r="AU314" s="243" t="s">
        <v>91</v>
      </c>
      <c r="AV314" s="13" t="s">
        <v>89</v>
      </c>
      <c r="AW314" s="13" t="s">
        <v>42</v>
      </c>
      <c r="AX314" s="13" t="s">
        <v>81</v>
      </c>
      <c r="AY314" s="243" t="s">
        <v>143</v>
      </c>
    </row>
    <row r="315" s="13" customFormat="1">
      <c r="A315" s="13"/>
      <c r="B315" s="233"/>
      <c r="C315" s="234"/>
      <c r="D315" s="235" t="s">
        <v>155</v>
      </c>
      <c r="E315" s="236" t="s">
        <v>41</v>
      </c>
      <c r="F315" s="237" t="s">
        <v>180</v>
      </c>
      <c r="G315" s="234"/>
      <c r="H315" s="236" t="s">
        <v>41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155</v>
      </c>
      <c r="AU315" s="243" t="s">
        <v>91</v>
      </c>
      <c r="AV315" s="13" t="s">
        <v>89</v>
      </c>
      <c r="AW315" s="13" t="s">
        <v>42</v>
      </c>
      <c r="AX315" s="13" t="s">
        <v>81</v>
      </c>
      <c r="AY315" s="243" t="s">
        <v>143</v>
      </c>
    </row>
    <row r="316" s="13" customFormat="1">
      <c r="A316" s="13"/>
      <c r="B316" s="233"/>
      <c r="C316" s="234"/>
      <c r="D316" s="235" t="s">
        <v>155</v>
      </c>
      <c r="E316" s="236" t="s">
        <v>41</v>
      </c>
      <c r="F316" s="237" t="s">
        <v>174</v>
      </c>
      <c r="G316" s="234"/>
      <c r="H316" s="236" t="s">
        <v>41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155</v>
      </c>
      <c r="AU316" s="243" t="s">
        <v>91</v>
      </c>
      <c r="AV316" s="13" t="s">
        <v>89</v>
      </c>
      <c r="AW316" s="13" t="s">
        <v>42</v>
      </c>
      <c r="AX316" s="13" t="s">
        <v>81</v>
      </c>
      <c r="AY316" s="243" t="s">
        <v>143</v>
      </c>
    </row>
    <row r="317" s="14" customFormat="1">
      <c r="A317" s="14"/>
      <c r="B317" s="244"/>
      <c r="C317" s="245"/>
      <c r="D317" s="235" t="s">
        <v>155</v>
      </c>
      <c r="E317" s="246" t="s">
        <v>41</v>
      </c>
      <c r="F317" s="247" t="s">
        <v>181</v>
      </c>
      <c r="G317" s="245"/>
      <c r="H317" s="248">
        <v>39.829999999999998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155</v>
      </c>
      <c r="AU317" s="254" t="s">
        <v>91</v>
      </c>
      <c r="AV317" s="14" t="s">
        <v>91</v>
      </c>
      <c r="AW317" s="14" t="s">
        <v>42</v>
      </c>
      <c r="AX317" s="14" t="s">
        <v>81</v>
      </c>
      <c r="AY317" s="254" t="s">
        <v>143</v>
      </c>
    </row>
    <row r="318" s="15" customFormat="1">
      <c r="A318" s="15"/>
      <c r="B318" s="255"/>
      <c r="C318" s="256"/>
      <c r="D318" s="235" t="s">
        <v>155</v>
      </c>
      <c r="E318" s="257" t="s">
        <v>41</v>
      </c>
      <c r="F318" s="258" t="s">
        <v>161</v>
      </c>
      <c r="G318" s="256"/>
      <c r="H318" s="259">
        <v>61.879999999999995</v>
      </c>
      <c r="I318" s="260"/>
      <c r="J318" s="256"/>
      <c r="K318" s="256"/>
      <c r="L318" s="261"/>
      <c r="M318" s="262"/>
      <c r="N318" s="263"/>
      <c r="O318" s="263"/>
      <c r="P318" s="263"/>
      <c r="Q318" s="263"/>
      <c r="R318" s="263"/>
      <c r="S318" s="263"/>
      <c r="T318" s="264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5" t="s">
        <v>155</v>
      </c>
      <c r="AU318" s="265" t="s">
        <v>91</v>
      </c>
      <c r="AV318" s="15" t="s">
        <v>151</v>
      </c>
      <c r="AW318" s="15" t="s">
        <v>42</v>
      </c>
      <c r="AX318" s="15" t="s">
        <v>89</v>
      </c>
      <c r="AY318" s="265" t="s">
        <v>143</v>
      </c>
    </row>
    <row r="319" s="2" customFormat="1" ht="24.15" customHeight="1">
      <c r="A319" s="41"/>
      <c r="B319" s="42"/>
      <c r="C319" s="215" t="s">
        <v>318</v>
      </c>
      <c r="D319" s="215" t="s">
        <v>146</v>
      </c>
      <c r="E319" s="216" t="s">
        <v>319</v>
      </c>
      <c r="F319" s="217" t="s">
        <v>320</v>
      </c>
      <c r="G319" s="218" t="s">
        <v>166</v>
      </c>
      <c r="H319" s="219">
        <v>67.489999999999995</v>
      </c>
      <c r="I319" s="220"/>
      <c r="J319" s="221">
        <f>ROUND(I319*H319,2)</f>
        <v>0</v>
      </c>
      <c r="K319" s="217" t="s">
        <v>150</v>
      </c>
      <c r="L319" s="47"/>
      <c r="M319" s="222" t="s">
        <v>41</v>
      </c>
      <c r="N319" s="223" t="s">
        <v>52</v>
      </c>
      <c r="O319" s="87"/>
      <c r="P319" s="224">
        <f>O319*H319</f>
        <v>0</v>
      </c>
      <c r="Q319" s="224">
        <v>0.00029</v>
      </c>
      <c r="R319" s="224">
        <f>Q319*H319</f>
        <v>0.019572099999999999</v>
      </c>
      <c r="S319" s="224">
        <v>0</v>
      </c>
      <c r="T319" s="225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6" t="s">
        <v>270</v>
      </c>
      <c r="AT319" s="226" t="s">
        <v>146</v>
      </c>
      <c r="AU319" s="226" t="s">
        <v>91</v>
      </c>
      <c r="AY319" s="19" t="s">
        <v>143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9" t="s">
        <v>89</v>
      </c>
      <c r="BK319" s="227">
        <f>ROUND(I319*H319,2)</f>
        <v>0</v>
      </c>
      <c r="BL319" s="19" t="s">
        <v>270</v>
      </c>
      <c r="BM319" s="226" t="s">
        <v>321</v>
      </c>
    </row>
    <row r="320" s="2" customFormat="1">
      <c r="A320" s="41"/>
      <c r="B320" s="42"/>
      <c r="C320" s="43"/>
      <c r="D320" s="228" t="s">
        <v>153</v>
      </c>
      <c r="E320" s="43"/>
      <c r="F320" s="229" t="s">
        <v>322</v>
      </c>
      <c r="G320" s="43"/>
      <c r="H320" s="43"/>
      <c r="I320" s="230"/>
      <c r="J320" s="43"/>
      <c r="K320" s="43"/>
      <c r="L320" s="47"/>
      <c r="M320" s="231"/>
      <c r="N320" s="232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19" t="s">
        <v>153</v>
      </c>
      <c r="AU320" s="19" t="s">
        <v>91</v>
      </c>
    </row>
    <row r="321" s="13" customFormat="1">
      <c r="A321" s="13"/>
      <c r="B321" s="233"/>
      <c r="C321" s="234"/>
      <c r="D321" s="235" t="s">
        <v>155</v>
      </c>
      <c r="E321" s="236" t="s">
        <v>41</v>
      </c>
      <c r="F321" s="237" t="s">
        <v>317</v>
      </c>
      <c r="G321" s="234"/>
      <c r="H321" s="236" t="s">
        <v>41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155</v>
      </c>
      <c r="AU321" s="243" t="s">
        <v>91</v>
      </c>
      <c r="AV321" s="13" t="s">
        <v>89</v>
      </c>
      <c r="AW321" s="13" t="s">
        <v>42</v>
      </c>
      <c r="AX321" s="13" t="s">
        <v>81</v>
      </c>
      <c r="AY321" s="243" t="s">
        <v>143</v>
      </c>
    </row>
    <row r="322" s="13" customFormat="1">
      <c r="A322" s="13"/>
      <c r="B322" s="233"/>
      <c r="C322" s="234"/>
      <c r="D322" s="235" t="s">
        <v>155</v>
      </c>
      <c r="E322" s="236" t="s">
        <v>41</v>
      </c>
      <c r="F322" s="237" t="s">
        <v>171</v>
      </c>
      <c r="G322" s="234"/>
      <c r="H322" s="236" t="s">
        <v>41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155</v>
      </c>
      <c r="AU322" s="243" t="s">
        <v>91</v>
      </c>
      <c r="AV322" s="13" t="s">
        <v>89</v>
      </c>
      <c r="AW322" s="13" t="s">
        <v>42</v>
      </c>
      <c r="AX322" s="13" t="s">
        <v>81</v>
      </c>
      <c r="AY322" s="243" t="s">
        <v>143</v>
      </c>
    </row>
    <row r="323" s="13" customFormat="1">
      <c r="A323" s="13"/>
      <c r="B323" s="233"/>
      <c r="C323" s="234"/>
      <c r="D323" s="235" t="s">
        <v>155</v>
      </c>
      <c r="E323" s="236" t="s">
        <v>41</v>
      </c>
      <c r="F323" s="237" t="s">
        <v>172</v>
      </c>
      <c r="G323" s="234"/>
      <c r="H323" s="236" t="s">
        <v>41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155</v>
      </c>
      <c r="AU323" s="243" t="s">
        <v>91</v>
      </c>
      <c r="AV323" s="13" t="s">
        <v>89</v>
      </c>
      <c r="AW323" s="13" t="s">
        <v>42</v>
      </c>
      <c r="AX323" s="13" t="s">
        <v>81</v>
      </c>
      <c r="AY323" s="243" t="s">
        <v>143</v>
      </c>
    </row>
    <row r="324" s="13" customFormat="1">
      <c r="A324" s="13"/>
      <c r="B324" s="233"/>
      <c r="C324" s="234"/>
      <c r="D324" s="235" t="s">
        <v>155</v>
      </c>
      <c r="E324" s="236" t="s">
        <v>41</v>
      </c>
      <c r="F324" s="237" t="s">
        <v>173</v>
      </c>
      <c r="G324" s="234"/>
      <c r="H324" s="236" t="s">
        <v>41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155</v>
      </c>
      <c r="AU324" s="243" t="s">
        <v>91</v>
      </c>
      <c r="AV324" s="13" t="s">
        <v>89</v>
      </c>
      <c r="AW324" s="13" t="s">
        <v>42</v>
      </c>
      <c r="AX324" s="13" t="s">
        <v>81</v>
      </c>
      <c r="AY324" s="243" t="s">
        <v>143</v>
      </c>
    </row>
    <row r="325" s="13" customFormat="1">
      <c r="A325" s="13"/>
      <c r="B325" s="233"/>
      <c r="C325" s="234"/>
      <c r="D325" s="235" t="s">
        <v>155</v>
      </c>
      <c r="E325" s="236" t="s">
        <v>41</v>
      </c>
      <c r="F325" s="237" t="s">
        <v>174</v>
      </c>
      <c r="G325" s="234"/>
      <c r="H325" s="236" t="s">
        <v>41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155</v>
      </c>
      <c r="AU325" s="243" t="s">
        <v>91</v>
      </c>
      <c r="AV325" s="13" t="s">
        <v>89</v>
      </c>
      <c r="AW325" s="13" t="s">
        <v>42</v>
      </c>
      <c r="AX325" s="13" t="s">
        <v>81</v>
      </c>
      <c r="AY325" s="243" t="s">
        <v>143</v>
      </c>
    </row>
    <row r="326" s="14" customFormat="1">
      <c r="A326" s="14"/>
      <c r="B326" s="244"/>
      <c r="C326" s="245"/>
      <c r="D326" s="235" t="s">
        <v>155</v>
      </c>
      <c r="E326" s="246" t="s">
        <v>41</v>
      </c>
      <c r="F326" s="247" t="s">
        <v>175</v>
      </c>
      <c r="G326" s="245"/>
      <c r="H326" s="248">
        <v>20.350000000000001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155</v>
      </c>
      <c r="AU326" s="254" t="s">
        <v>91</v>
      </c>
      <c r="AV326" s="14" t="s">
        <v>91</v>
      </c>
      <c r="AW326" s="14" t="s">
        <v>42</v>
      </c>
      <c r="AX326" s="14" t="s">
        <v>81</v>
      </c>
      <c r="AY326" s="254" t="s">
        <v>143</v>
      </c>
    </row>
    <row r="327" s="13" customFormat="1">
      <c r="A327" s="13"/>
      <c r="B327" s="233"/>
      <c r="C327" s="234"/>
      <c r="D327" s="235" t="s">
        <v>155</v>
      </c>
      <c r="E327" s="236" t="s">
        <v>41</v>
      </c>
      <c r="F327" s="237" t="s">
        <v>171</v>
      </c>
      <c r="G327" s="234"/>
      <c r="H327" s="236" t="s">
        <v>41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155</v>
      </c>
      <c r="AU327" s="243" t="s">
        <v>91</v>
      </c>
      <c r="AV327" s="13" t="s">
        <v>89</v>
      </c>
      <c r="AW327" s="13" t="s">
        <v>42</v>
      </c>
      <c r="AX327" s="13" t="s">
        <v>81</v>
      </c>
      <c r="AY327" s="243" t="s">
        <v>143</v>
      </c>
    </row>
    <row r="328" s="13" customFormat="1">
      <c r="A328" s="13"/>
      <c r="B328" s="233"/>
      <c r="C328" s="234"/>
      <c r="D328" s="235" t="s">
        <v>155</v>
      </c>
      <c r="E328" s="236" t="s">
        <v>41</v>
      </c>
      <c r="F328" s="237" t="s">
        <v>176</v>
      </c>
      <c r="G328" s="234"/>
      <c r="H328" s="236" t="s">
        <v>41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155</v>
      </c>
      <c r="AU328" s="243" t="s">
        <v>91</v>
      </c>
      <c r="AV328" s="13" t="s">
        <v>89</v>
      </c>
      <c r="AW328" s="13" t="s">
        <v>42</v>
      </c>
      <c r="AX328" s="13" t="s">
        <v>81</v>
      </c>
      <c r="AY328" s="243" t="s">
        <v>143</v>
      </c>
    </row>
    <row r="329" s="13" customFormat="1">
      <c r="A329" s="13"/>
      <c r="B329" s="233"/>
      <c r="C329" s="234"/>
      <c r="D329" s="235" t="s">
        <v>155</v>
      </c>
      <c r="E329" s="236" t="s">
        <v>41</v>
      </c>
      <c r="F329" s="237" t="s">
        <v>177</v>
      </c>
      <c r="G329" s="234"/>
      <c r="H329" s="236" t="s">
        <v>41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155</v>
      </c>
      <c r="AU329" s="243" t="s">
        <v>91</v>
      </c>
      <c r="AV329" s="13" t="s">
        <v>89</v>
      </c>
      <c r="AW329" s="13" t="s">
        <v>42</v>
      </c>
      <c r="AX329" s="13" t="s">
        <v>81</v>
      </c>
      <c r="AY329" s="243" t="s">
        <v>143</v>
      </c>
    </row>
    <row r="330" s="13" customFormat="1">
      <c r="A330" s="13"/>
      <c r="B330" s="233"/>
      <c r="C330" s="234"/>
      <c r="D330" s="235" t="s">
        <v>155</v>
      </c>
      <c r="E330" s="236" t="s">
        <v>41</v>
      </c>
      <c r="F330" s="237" t="s">
        <v>174</v>
      </c>
      <c r="G330" s="234"/>
      <c r="H330" s="236" t="s">
        <v>41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155</v>
      </c>
      <c r="AU330" s="243" t="s">
        <v>91</v>
      </c>
      <c r="AV330" s="13" t="s">
        <v>89</v>
      </c>
      <c r="AW330" s="13" t="s">
        <v>42</v>
      </c>
      <c r="AX330" s="13" t="s">
        <v>81</v>
      </c>
      <c r="AY330" s="243" t="s">
        <v>143</v>
      </c>
    </row>
    <row r="331" s="14" customFormat="1">
      <c r="A331" s="14"/>
      <c r="B331" s="244"/>
      <c r="C331" s="245"/>
      <c r="D331" s="235" t="s">
        <v>155</v>
      </c>
      <c r="E331" s="246" t="s">
        <v>41</v>
      </c>
      <c r="F331" s="247" t="s">
        <v>178</v>
      </c>
      <c r="G331" s="245"/>
      <c r="H331" s="248">
        <v>1.7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155</v>
      </c>
      <c r="AU331" s="254" t="s">
        <v>91</v>
      </c>
      <c r="AV331" s="14" t="s">
        <v>91</v>
      </c>
      <c r="AW331" s="14" t="s">
        <v>42</v>
      </c>
      <c r="AX331" s="14" t="s">
        <v>81</v>
      </c>
      <c r="AY331" s="254" t="s">
        <v>143</v>
      </c>
    </row>
    <row r="332" s="13" customFormat="1">
      <c r="A332" s="13"/>
      <c r="B332" s="233"/>
      <c r="C332" s="234"/>
      <c r="D332" s="235" t="s">
        <v>155</v>
      </c>
      <c r="E332" s="236" t="s">
        <v>41</v>
      </c>
      <c r="F332" s="237" t="s">
        <v>171</v>
      </c>
      <c r="G332" s="234"/>
      <c r="H332" s="236" t="s">
        <v>41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155</v>
      </c>
      <c r="AU332" s="243" t="s">
        <v>91</v>
      </c>
      <c r="AV332" s="13" t="s">
        <v>89</v>
      </c>
      <c r="AW332" s="13" t="s">
        <v>42</v>
      </c>
      <c r="AX332" s="13" t="s">
        <v>81</v>
      </c>
      <c r="AY332" s="243" t="s">
        <v>143</v>
      </c>
    </row>
    <row r="333" s="13" customFormat="1">
      <c r="A333" s="13"/>
      <c r="B333" s="233"/>
      <c r="C333" s="234"/>
      <c r="D333" s="235" t="s">
        <v>155</v>
      </c>
      <c r="E333" s="236" t="s">
        <v>41</v>
      </c>
      <c r="F333" s="237" t="s">
        <v>179</v>
      </c>
      <c r="G333" s="234"/>
      <c r="H333" s="236" t="s">
        <v>41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155</v>
      </c>
      <c r="AU333" s="243" t="s">
        <v>91</v>
      </c>
      <c r="AV333" s="13" t="s">
        <v>89</v>
      </c>
      <c r="AW333" s="13" t="s">
        <v>42</v>
      </c>
      <c r="AX333" s="13" t="s">
        <v>81</v>
      </c>
      <c r="AY333" s="243" t="s">
        <v>143</v>
      </c>
    </row>
    <row r="334" s="13" customFormat="1">
      <c r="A334" s="13"/>
      <c r="B334" s="233"/>
      <c r="C334" s="234"/>
      <c r="D334" s="235" t="s">
        <v>155</v>
      </c>
      <c r="E334" s="236" t="s">
        <v>41</v>
      </c>
      <c r="F334" s="237" t="s">
        <v>180</v>
      </c>
      <c r="G334" s="234"/>
      <c r="H334" s="236" t="s">
        <v>41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155</v>
      </c>
      <c r="AU334" s="243" t="s">
        <v>91</v>
      </c>
      <c r="AV334" s="13" t="s">
        <v>89</v>
      </c>
      <c r="AW334" s="13" t="s">
        <v>42</v>
      </c>
      <c r="AX334" s="13" t="s">
        <v>81</v>
      </c>
      <c r="AY334" s="243" t="s">
        <v>143</v>
      </c>
    </row>
    <row r="335" s="13" customFormat="1">
      <c r="A335" s="13"/>
      <c r="B335" s="233"/>
      <c r="C335" s="234"/>
      <c r="D335" s="235" t="s">
        <v>155</v>
      </c>
      <c r="E335" s="236" t="s">
        <v>41</v>
      </c>
      <c r="F335" s="237" t="s">
        <v>174</v>
      </c>
      <c r="G335" s="234"/>
      <c r="H335" s="236" t="s">
        <v>41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155</v>
      </c>
      <c r="AU335" s="243" t="s">
        <v>91</v>
      </c>
      <c r="AV335" s="13" t="s">
        <v>89</v>
      </c>
      <c r="AW335" s="13" t="s">
        <v>42</v>
      </c>
      <c r="AX335" s="13" t="s">
        <v>81</v>
      </c>
      <c r="AY335" s="243" t="s">
        <v>143</v>
      </c>
    </row>
    <row r="336" s="14" customFormat="1">
      <c r="A336" s="14"/>
      <c r="B336" s="244"/>
      <c r="C336" s="245"/>
      <c r="D336" s="235" t="s">
        <v>155</v>
      </c>
      <c r="E336" s="246" t="s">
        <v>41</v>
      </c>
      <c r="F336" s="247" t="s">
        <v>181</v>
      </c>
      <c r="G336" s="245"/>
      <c r="H336" s="248">
        <v>39.829999999999998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155</v>
      </c>
      <c r="AU336" s="254" t="s">
        <v>91</v>
      </c>
      <c r="AV336" s="14" t="s">
        <v>91</v>
      </c>
      <c r="AW336" s="14" t="s">
        <v>42</v>
      </c>
      <c r="AX336" s="14" t="s">
        <v>81</v>
      </c>
      <c r="AY336" s="254" t="s">
        <v>143</v>
      </c>
    </row>
    <row r="337" s="16" customFormat="1">
      <c r="A337" s="16"/>
      <c r="B337" s="277"/>
      <c r="C337" s="278"/>
      <c r="D337" s="235" t="s">
        <v>155</v>
      </c>
      <c r="E337" s="279" t="s">
        <v>41</v>
      </c>
      <c r="F337" s="280" t="s">
        <v>309</v>
      </c>
      <c r="G337" s="278"/>
      <c r="H337" s="281">
        <v>61.879999999999995</v>
      </c>
      <c r="I337" s="282"/>
      <c r="J337" s="278"/>
      <c r="K337" s="278"/>
      <c r="L337" s="283"/>
      <c r="M337" s="284"/>
      <c r="N337" s="285"/>
      <c r="O337" s="285"/>
      <c r="P337" s="285"/>
      <c r="Q337" s="285"/>
      <c r="R337" s="285"/>
      <c r="S337" s="285"/>
      <c r="T337" s="28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T337" s="287" t="s">
        <v>155</v>
      </c>
      <c r="AU337" s="287" t="s">
        <v>91</v>
      </c>
      <c r="AV337" s="16" t="s">
        <v>144</v>
      </c>
      <c r="AW337" s="16" t="s">
        <v>42</v>
      </c>
      <c r="AX337" s="16" t="s">
        <v>81</v>
      </c>
      <c r="AY337" s="287" t="s">
        <v>143</v>
      </c>
    </row>
    <row r="338" s="13" customFormat="1">
      <c r="A338" s="13"/>
      <c r="B338" s="233"/>
      <c r="C338" s="234"/>
      <c r="D338" s="235" t="s">
        <v>155</v>
      </c>
      <c r="E338" s="236" t="s">
        <v>41</v>
      </c>
      <c r="F338" s="237" t="s">
        <v>323</v>
      </c>
      <c r="G338" s="234"/>
      <c r="H338" s="236" t="s">
        <v>41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155</v>
      </c>
      <c r="AU338" s="243" t="s">
        <v>91</v>
      </c>
      <c r="AV338" s="13" t="s">
        <v>89</v>
      </c>
      <c r="AW338" s="13" t="s">
        <v>42</v>
      </c>
      <c r="AX338" s="13" t="s">
        <v>81</v>
      </c>
      <c r="AY338" s="243" t="s">
        <v>143</v>
      </c>
    </row>
    <row r="339" s="13" customFormat="1">
      <c r="A339" s="13"/>
      <c r="B339" s="233"/>
      <c r="C339" s="234"/>
      <c r="D339" s="235" t="s">
        <v>155</v>
      </c>
      <c r="E339" s="236" t="s">
        <v>41</v>
      </c>
      <c r="F339" s="237" t="s">
        <v>171</v>
      </c>
      <c r="G339" s="234"/>
      <c r="H339" s="236" t="s">
        <v>41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155</v>
      </c>
      <c r="AU339" s="243" t="s">
        <v>91</v>
      </c>
      <c r="AV339" s="13" t="s">
        <v>89</v>
      </c>
      <c r="AW339" s="13" t="s">
        <v>42</v>
      </c>
      <c r="AX339" s="13" t="s">
        <v>81</v>
      </c>
      <c r="AY339" s="243" t="s">
        <v>143</v>
      </c>
    </row>
    <row r="340" s="13" customFormat="1">
      <c r="A340" s="13"/>
      <c r="B340" s="233"/>
      <c r="C340" s="234"/>
      <c r="D340" s="235" t="s">
        <v>155</v>
      </c>
      <c r="E340" s="236" t="s">
        <v>41</v>
      </c>
      <c r="F340" s="237" t="s">
        <v>172</v>
      </c>
      <c r="G340" s="234"/>
      <c r="H340" s="236" t="s">
        <v>41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155</v>
      </c>
      <c r="AU340" s="243" t="s">
        <v>91</v>
      </c>
      <c r="AV340" s="13" t="s">
        <v>89</v>
      </c>
      <c r="AW340" s="13" t="s">
        <v>42</v>
      </c>
      <c r="AX340" s="13" t="s">
        <v>81</v>
      </c>
      <c r="AY340" s="243" t="s">
        <v>143</v>
      </c>
    </row>
    <row r="341" s="13" customFormat="1">
      <c r="A341" s="13"/>
      <c r="B341" s="233"/>
      <c r="C341" s="234"/>
      <c r="D341" s="235" t="s">
        <v>155</v>
      </c>
      <c r="E341" s="236" t="s">
        <v>41</v>
      </c>
      <c r="F341" s="237" t="s">
        <v>173</v>
      </c>
      <c r="G341" s="234"/>
      <c r="H341" s="236" t="s">
        <v>41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155</v>
      </c>
      <c r="AU341" s="243" t="s">
        <v>91</v>
      </c>
      <c r="AV341" s="13" t="s">
        <v>89</v>
      </c>
      <c r="AW341" s="13" t="s">
        <v>42</v>
      </c>
      <c r="AX341" s="13" t="s">
        <v>81</v>
      </c>
      <c r="AY341" s="243" t="s">
        <v>143</v>
      </c>
    </row>
    <row r="342" s="13" customFormat="1">
      <c r="A342" s="13"/>
      <c r="B342" s="233"/>
      <c r="C342" s="234"/>
      <c r="D342" s="235" t="s">
        <v>155</v>
      </c>
      <c r="E342" s="236" t="s">
        <v>41</v>
      </c>
      <c r="F342" s="237" t="s">
        <v>174</v>
      </c>
      <c r="G342" s="234"/>
      <c r="H342" s="236" t="s">
        <v>41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155</v>
      </c>
      <c r="AU342" s="243" t="s">
        <v>91</v>
      </c>
      <c r="AV342" s="13" t="s">
        <v>89</v>
      </c>
      <c r="AW342" s="13" t="s">
        <v>42</v>
      </c>
      <c r="AX342" s="13" t="s">
        <v>81</v>
      </c>
      <c r="AY342" s="243" t="s">
        <v>143</v>
      </c>
    </row>
    <row r="343" s="14" customFormat="1">
      <c r="A343" s="14"/>
      <c r="B343" s="244"/>
      <c r="C343" s="245"/>
      <c r="D343" s="235" t="s">
        <v>155</v>
      </c>
      <c r="E343" s="246" t="s">
        <v>41</v>
      </c>
      <c r="F343" s="247" t="s">
        <v>324</v>
      </c>
      <c r="G343" s="245"/>
      <c r="H343" s="248">
        <v>1.9199999999999999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155</v>
      </c>
      <c r="AU343" s="254" t="s">
        <v>91</v>
      </c>
      <c r="AV343" s="14" t="s">
        <v>91</v>
      </c>
      <c r="AW343" s="14" t="s">
        <v>42</v>
      </c>
      <c r="AX343" s="14" t="s">
        <v>81</v>
      </c>
      <c r="AY343" s="254" t="s">
        <v>143</v>
      </c>
    </row>
    <row r="344" s="13" customFormat="1">
      <c r="A344" s="13"/>
      <c r="B344" s="233"/>
      <c r="C344" s="234"/>
      <c r="D344" s="235" t="s">
        <v>155</v>
      </c>
      <c r="E344" s="236" t="s">
        <v>41</v>
      </c>
      <c r="F344" s="237" t="s">
        <v>171</v>
      </c>
      <c r="G344" s="234"/>
      <c r="H344" s="236" t="s">
        <v>41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155</v>
      </c>
      <c r="AU344" s="243" t="s">
        <v>91</v>
      </c>
      <c r="AV344" s="13" t="s">
        <v>89</v>
      </c>
      <c r="AW344" s="13" t="s">
        <v>42</v>
      </c>
      <c r="AX344" s="13" t="s">
        <v>81</v>
      </c>
      <c r="AY344" s="243" t="s">
        <v>143</v>
      </c>
    </row>
    <row r="345" s="13" customFormat="1">
      <c r="A345" s="13"/>
      <c r="B345" s="233"/>
      <c r="C345" s="234"/>
      <c r="D345" s="235" t="s">
        <v>155</v>
      </c>
      <c r="E345" s="236" t="s">
        <v>41</v>
      </c>
      <c r="F345" s="237" t="s">
        <v>176</v>
      </c>
      <c r="G345" s="234"/>
      <c r="H345" s="236" t="s">
        <v>41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155</v>
      </c>
      <c r="AU345" s="243" t="s">
        <v>91</v>
      </c>
      <c r="AV345" s="13" t="s">
        <v>89</v>
      </c>
      <c r="AW345" s="13" t="s">
        <v>42</v>
      </c>
      <c r="AX345" s="13" t="s">
        <v>81</v>
      </c>
      <c r="AY345" s="243" t="s">
        <v>143</v>
      </c>
    </row>
    <row r="346" s="13" customFormat="1">
      <c r="A346" s="13"/>
      <c r="B346" s="233"/>
      <c r="C346" s="234"/>
      <c r="D346" s="235" t="s">
        <v>155</v>
      </c>
      <c r="E346" s="236" t="s">
        <v>41</v>
      </c>
      <c r="F346" s="237" t="s">
        <v>177</v>
      </c>
      <c r="G346" s="234"/>
      <c r="H346" s="236" t="s">
        <v>41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155</v>
      </c>
      <c r="AU346" s="243" t="s">
        <v>91</v>
      </c>
      <c r="AV346" s="13" t="s">
        <v>89</v>
      </c>
      <c r="AW346" s="13" t="s">
        <v>42</v>
      </c>
      <c r="AX346" s="13" t="s">
        <v>81</v>
      </c>
      <c r="AY346" s="243" t="s">
        <v>143</v>
      </c>
    </row>
    <row r="347" s="13" customFormat="1">
      <c r="A347" s="13"/>
      <c r="B347" s="233"/>
      <c r="C347" s="234"/>
      <c r="D347" s="235" t="s">
        <v>155</v>
      </c>
      <c r="E347" s="236" t="s">
        <v>41</v>
      </c>
      <c r="F347" s="237" t="s">
        <v>174</v>
      </c>
      <c r="G347" s="234"/>
      <c r="H347" s="236" t="s">
        <v>41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155</v>
      </c>
      <c r="AU347" s="243" t="s">
        <v>91</v>
      </c>
      <c r="AV347" s="13" t="s">
        <v>89</v>
      </c>
      <c r="AW347" s="13" t="s">
        <v>42</v>
      </c>
      <c r="AX347" s="13" t="s">
        <v>81</v>
      </c>
      <c r="AY347" s="243" t="s">
        <v>143</v>
      </c>
    </row>
    <row r="348" s="14" customFormat="1">
      <c r="A348" s="14"/>
      <c r="B348" s="244"/>
      <c r="C348" s="245"/>
      <c r="D348" s="235" t="s">
        <v>155</v>
      </c>
      <c r="E348" s="246" t="s">
        <v>41</v>
      </c>
      <c r="F348" s="247" t="s">
        <v>325</v>
      </c>
      <c r="G348" s="245"/>
      <c r="H348" s="248">
        <v>0.56000000000000005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155</v>
      </c>
      <c r="AU348" s="254" t="s">
        <v>91</v>
      </c>
      <c r="AV348" s="14" t="s">
        <v>91</v>
      </c>
      <c r="AW348" s="14" t="s">
        <v>42</v>
      </c>
      <c r="AX348" s="14" t="s">
        <v>81</v>
      </c>
      <c r="AY348" s="254" t="s">
        <v>143</v>
      </c>
    </row>
    <row r="349" s="13" customFormat="1">
      <c r="A349" s="13"/>
      <c r="B349" s="233"/>
      <c r="C349" s="234"/>
      <c r="D349" s="235" t="s">
        <v>155</v>
      </c>
      <c r="E349" s="236" t="s">
        <v>41</v>
      </c>
      <c r="F349" s="237" t="s">
        <v>171</v>
      </c>
      <c r="G349" s="234"/>
      <c r="H349" s="236" t="s">
        <v>41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155</v>
      </c>
      <c r="AU349" s="243" t="s">
        <v>91</v>
      </c>
      <c r="AV349" s="13" t="s">
        <v>89</v>
      </c>
      <c r="AW349" s="13" t="s">
        <v>42</v>
      </c>
      <c r="AX349" s="13" t="s">
        <v>81</v>
      </c>
      <c r="AY349" s="243" t="s">
        <v>143</v>
      </c>
    </row>
    <row r="350" s="13" customFormat="1">
      <c r="A350" s="13"/>
      <c r="B350" s="233"/>
      <c r="C350" s="234"/>
      <c r="D350" s="235" t="s">
        <v>155</v>
      </c>
      <c r="E350" s="236" t="s">
        <v>41</v>
      </c>
      <c r="F350" s="237" t="s">
        <v>179</v>
      </c>
      <c r="G350" s="234"/>
      <c r="H350" s="236" t="s">
        <v>41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155</v>
      </c>
      <c r="AU350" s="243" t="s">
        <v>91</v>
      </c>
      <c r="AV350" s="13" t="s">
        <v>89</v>
      </c>
      <c r="AW350" s="13" t="s">
        <v>42</v>
      </c>
      <c r="AX350" s="13" t="s">
        <v>81</v>
      </c>
      <c r="AY350" s="243" t="s">
        <v>143</v>
      </c>
    </row>
    <row r="351" s="13" customFormat="1">
      <c r="A351" s="13"/>
      <c r="B351" s="233"/>
      <c r="C351" s="234"/>
      <c r="D351" s="235" t="s">
        <v>155</v>
      </c>
      <c r="E351" s="236" t="s">
        <v>41</v>
      </c>
      <c r="F351" s="237" t="s">
        <v>180</v>
      </c>
      <c r="G351" s="234"/>
      <c r="H351" s="236" t="s">
        <v>41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155</v>
      </c>
      <c r="AU351" s="243" t="s">
        <v>91</v>
      </c>
      <c r="AV351" s="13" t="s">
        <v>89</v>
      </c>
      <c r="AW351" s="13" t="s">
        <v>42</v>
      </c>
      <c r="AX351" s="13" t="s">
        <v>81</v>
      </c>
      <c r="AY351" s="243" t="s">
        <v>143</v>
      </c>
    </row>
    <row r="352" s="13" customFormat="1">
      <c r="A352" s="13"/>
      <c r="B352" s="233"/>
      <c r="C352" s="234"/>
      <c r="D352" s="235" t="s">
        <v>155</v>
      </c>
      <c r="E352" s="236" t="s">
        <v>41</v>
      </c>
      <c r="F352" s="237" t="s">
        <v>174</v>
      </c>
      <c r="G352" s="234"/>
      <c r="H352" s="236" t="s">
        <v>41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155</v>
      </c>
      <c r="AU352" s="243" t="s">
        <v>91</v>
      </c>
      <c r="AV352" s="13" t="s">
        <v>89</v>
      </c>
      <c r="AW352" s="13" t="s">
        <v>42</v>
      </c>
      <c r="AX352" s="13" t="s">
        <v>81</v>
      </c>
      <c r="AY352" s="243" t="s">
        <v>143</v>
      </c>
    </row>
    <row r="353" s="13" customFormat="1">
      <c r="A353" s="13"/>
      <c r="B353" s="233"/>
      <c r="C353" s="234"/>
      <c r="D353" s="235" t="s">
        <v>155</v>
      </c>
      <c r="E353" s="236" t="s">
        <v>41</v>
      </c>
      <c r="F353" s="237" t="s">
        <v>326</v>
      </c>
      <c r="G353" s="234"/>
      <c r="H353" s="236" t="s">
        <v>41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155</v>
      </c>
      <c r="AU353" s="243" t="s">
        <v>91</v>
      </c>
      <c r="AV353" s="13" t="s">
        <v>89</v>
      </c>
      <c r="AW353" s="13" t="s">
        <v>42</v>
      </c>
      <c r="AX353" s="13" t="s">
        <v>81</v>
      </c>
      <c r="AY353" s="243" t="s">
        <v>143</v>
      </c>
    </row>
    <row r="354" s="14" customFormat="1">
      <c r="A354" s="14"/>
      <c r="B354" s="244"/>
      <c r="C354" s="245"/>
      <c r="D354" s="235" t="s">
        <v>155</v>
      </c>
      <c r="E354" s="246" t="s">
        <v>41</v>
      </c>
      <c r="F354" s="247" t="s">
        <v>327</v>
      </c>
      <c r="G354" s="245"/>
      <c r="H354" s="248">
        <v>3.1299999999999999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155</v>
      </c>
      <c r="AU354" s="254" t="s">
        <v>91</v>
      </c>
      <c r="AV354" s="14" t="s">
        <v>91</v>
      </c>
      <c r="AW354" s="14" t="s">
        <v>42</v>
      </c>
      <c r="AX354" s="14" t="s">
        <v>81</v>
      </c>
      <c r="AY354" s="254" t="s">
        <v>143</v>
      </c>
    </row>
    <row r="355" s="16" customFormat="1">
      <c r="A355" s="16"/>
      <c r="B355" s="277"/>
      <c r="C355" s="278"/>
      <c r="D355" s="235" t="s">
        <v>155</v>
      </c>
      <c r="E355" s="279" t="s">
        <v>41</v>
      </c>
      <c r="F355" s="280" t="s">
        <v>309</v>
      </c>
      <c r="G355" s="278"/>
      <c r="H355" s="281">
        <v>5.6099999999999994</v>
      </c>
      <c r="I355" s="282"/>
      <c r="J355" s="278"/>
      <c r="K355" s="278"/>
      <c r="L355" s="283"/>
      <c r="M355" s="284"/>
      <c r="N355" s="285"/>
      <c r="O355" s="285"/>
      <c r="P355" s="285"/>
      <c r="Q355" s="285"/>
      <c r="R355" s="285"/>
      <c r="S355" s="285"/>
      <c r="T355" s="286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T355" s="287" t="s">
        <v>155</v>
      </c>
      <c r="AU355" s="287" t="s">
        <v>91</v>
      </c>
      <c r="AV355" s="16" t="s">
        <v>144</v>
      </c>
      <c r="AW355" s="16" t="s">
        <v>42</v>
      </c>
      <c r="AX355" s="16" t="s">
        <v>81</v>
      </c>
      <c r="AY355" s="287" t="s">
        <v>143</v>
      </c>
    </row>
    <row r="356" s="15" customFormat="1">
      <c r="A356" s="15"/>
      <c r="B356" s="255"/>
      <c r="C356" s="256"/>
      <c r="D356" s="235" t="s">
        <v>155</v>
      </c>
      <c r="E356" s="257" t="s">
        <v>41</v>
      </c>
      <c r="F356" s="258" t="s">
        <v>161</v>
      </c>
      <c r="G356" s="256"/>
      <c r="H356" s="259">
        <v>67.489999999999995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5" t="s">
        <v>155</v>
      </c>
      <c r="AU356" s="265" t="s">
        <v>91</v>
      </c>
      <c r="AV356" s="15" t="s">
        <v>151</v>
      </c>
      <c r="AW356" s="15" t="s">
        <v>42</v>
      </c>
      <c r="AX356" s="15" t="s">
        <v>89</v>
      </c>
      <c r="AY356" s="265" t="s">
        <v>143</v>
      </c>
    </row>
    <row r="357" s="2" customFormat="1" ht="16.5" customHeight="1">
      <c r="A357" s="41"/>
      <c r="B357" s="42"/>
      <c r="C357" s="215" t="s">
        <v>328</v>
      </c>
      <c r="D357" s="215" t="s">
        <v>146</v>
      </c>
      <c r="E357" s="216" t="s">
        <v>329</v>
      </c>
      <c r="F357" s="217" t="s">
        <v>330</v>
      </c>
      <c r="G357" s="218" t="s">
        <v>166</v>
      </c>
      <c r="H357" s="219">
        <v>67.489999999999995</v>
      </c>
      <c r="I357" s="220"/>
      <c r="J357" s="221">
        <f>ROUND(I357*H357,2)</f>
        <v>0</v>
      </c>
      <c r="K357" s="217" t="s">
        <v>150</v>
      </c>
      <c r="L357" s="47"/>
      <c r="M357" s="222" t="s">
        <v>41</v>
      </c>
      <c r="N357" s="223" t="s">
        <v>52</v>
      </c>
      <c r="O357" s="87"/>
      <c r="P357" s="224">
        <f>O357*H357</f>
        <v>0</v>
      </c>
      <c r="Q357" s="224">
        <v>0.00066</v>
      </c>
      <c r="R357" s="224">
        <f>Q357*H357</f>
        <v>0.044543399999999997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270</v>
      </c>
      <c r="AT357" s="226" t="s">
        <v>146</v>
      </c>
      <c r="AU357" s="226" t="s">
        <v>91</v>
      </c>
      <c r="AY357" s="19" t="s">
        <v>143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9" t="s">
        <v>89</v>
      </c>
      <c r="BK357" s="227">
        <f>ROUND(I357*H357,2)</f>
        <v>0</v>
      </c>
      <c r="BL357" s="19" t="s">
        <v>270</v>
      </c>
      <c r="BM357" s="226" t="s">
        <v>331</v>
      </c>
    </row>
    <row r="358" s="2" customFormat="1">
      <c r="A358" s="41"/>
      <c r="B358" s="42"/>
      <c r="C358" s="43"/>
      <c r="D358" s="228" t="s">
        <v>153</v>
      </c>
      <c r="E358" s="43"/>
      <c r="F358" s="229" t="s">
        <v>332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19" t="s">
        <v>153</v>
      </c>
      <c r="AU358" s="19" t="s">
        <v>91</v>
      </c>
    </row>
    <row r="359" s="12" customFormat="1" ht="22.8" customHeight="1">
      <c r="A359" s="12"/>
      <c r="B359" s="199"/>
      <c r="C359" s="200"/>
      <c r="D359" s="201" t="s">
        <v>80</v>
      </c>
      <c r="E359" s="213" t="s">
        <v>333</v>
      </c>
      <c r="F359" s="213" t="s">
        <v>334</v>
      </c>
      <c r="G359" s="200"/>
      <c r="H359" s="200"/>
      <c r="I359" s="203"/>
      <c r="J359" s="214">
        <f>BK359</f>
        <v>0</v>
      </c>
      <c r="K359" s="200"/>
      <c r="L359" s="205"/>
      <c r="M359" s="206"/>
      <c r="N359" s="207"/>
      <c r="O359" s="207"/>
      <c r="P359" s="208">
        <f>SUM(P360:P428)</f>
        <v>0</v>
      </c>
      <c r="Q359" s="207"/>
      <c r="R359" s="208">
        <f>SUM(R360:R428)</f>
        <v>0.096144599999999997</v>
      </c>
      <c r="S359" s="207"/>
      <c r="T359" s="209">
        <f>SUM(T360:T428)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0" t="s">
        <v>91</v>
      </c>
      <c r="AT359" s="211" t="s">
        <v>80</v>
      </c>
      <c r="AU359" s="211" t="s">
        <v>89</v>
      </c>
      <c r="AY359" s="210" t="s">
        <v>143</v>
      </c>
      <c r="BK359" s="212">
        <f>SUM(BK360:BK428)</f>
        <v>0</v>
      </c>
    </row>
    <row r="360" s="2" customFormat="1" ht="16.5" customHeight="1">
      <c r="A360" s="41"/>
      <c r="B360" s="42"/>
      <c r="C360" s="215" t="s">
        <v>335</v>
      </c>
      <c r="D360" s="215" t="s">
        <v>146</v>
      </c>
      <c r="E360" s="216" t="s">
        <v>336</v>
      </c>
      <c r="F360" s="217" t="s">
        <v>337</v>
      </c>
      <c r="G360" s="218" t="s">
        <v>166</v>
      </c>
      <c r="H360" s="219">
        <v>209.00999999999999</v>
      </c>
      <c r="I360" s="220"/>
      <c r="J360" s="221">
        <f>ROUND(I360*H360,2)</f>
        <v>0</v>
      </c>
      <c r="K360" s="217" t="s">
        <v>150</v>
      </c>
      <c r="L360" s="47"/>
      <c r="M360" s="222" t="s">
        <v>41</v>
      </c>
      <c r="N360" s="223" t="s">
        <v>52</v>
      </c>
      <c r="O360" s="87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6" t="s">
        <v>270</v>
      </c>
      <c r="AT360" s="226" t="s">
        <v>146</v>
      </c>
      <c r="AU360" s="226" t="s">
        <v>91</v>
      </c>
      <c r="AY360" s="19" t="s">
        <v>143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9" t="s">
        <v>89</v>
      </c>
      <c r="BK360" s="227">
        <f>ROUND(I360*H360,2)</f>
        <v>0</v>
      </c>
      <c r="BL360" s="19" t="s">
        <v>270</v>
      </c>
      <c r="BM360" s="226" t="s">
        <v>338</v>
      </c>
    </row>
    <row r="361" s="2" customFormat="1">
      <c r="A361" s="41"/>
      <c r="B361" s="42"/>
      <c r="C361" s="43"/>
      <c r="D361" s="228" t="s">
        <v>153</v>
      </c>
      <c r="E361" s="43"/>
      <c r="F361" s="229" t="s">
        <v>339</v>
      </c>
      <c r="G361" s="43"/>
      <c r="H361" s="43"/>
      <c r="I361" s="230"/>
      <c r="J361" s="43"/>
      <c r="K361" s="43"/>
      <c r="L361" s="47"/>
      <c r="M361" s="231"/>
      <c r="N361" s="232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19" t="s">
        <v>153</v>
      </c>
      <c r="AU361" s="19" t="s">
        <v>91</v>
      </c>
    </row>
    <row r="362" s="2" customFormat="1" ht="16.5" customHeight="1">
      <c r="A362" s="41"/>
      <c r="B362" s="42"/>
      <c r="C362" s="215" t="s">
        <v>340</v>
      </c>
      <c r="D362" s="215" t="s">
        <v>146</v>
      </c>
      <c r="E362" s="216" t="s">
        <v>341</v>
      </c>
      <c r="F362" s="217" t="s">
        <v>342</v>
      </c>
      <c r="G362" s="218" t="s">
        <v>166</v>
      </c>
      <c r="H362" s="219">
        <v>62</v>
      </c>
      <c r="I362" s="220"/>
      <c r="J362" s="221">
        <f>ROUND(I362*H362,2)</f>
        <v>0</v>
      </c>
      <c r="K362" s="217" t="s">
        <v>150</v>
      </c>
      <c r="L362" s="47"/>
      <c r="M362" s="222" t="s">
        <v>41</v>
      </c>
      <c r="N362" s="223" t="s">
        <v>52</v>
      </c>
      <c r="O362" s="87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26" t="s">
        <v>270</v>
      </c>
      <c r="AT362" s="226" t="s">
        <v>146</v>
      </c>
      <c r="AU362" s="226" t="s">
        <v>91</v>
      </c>
      <c r="AY362" s="19" t="s">
        <v>143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9" t="s">
        <v>89</v>
      </c>
      <c r="BK362" s="227">
        <f>ROUND(I362*H362,2)</f>
        <v>0</v>
      </c>
      <c r="BL362" s="19" t="s">
        <v>270</v>
      </c>
      <c r="BM362" s="226" t="s">
        <v>343</v>
      </c>
    </row>
    <row r="363" s="2" customFormat="1">
      <c r="A363" s="41"/>
      <c r="B363" s="42"/>
      <c r="C363" s="43"/>
      <c r="D363" s="228" t="s">
        <v>153</v>
      </c>
      <c r="E363" s="43"/>
      <c r="F363" s="229" t="s">
        <v>344</v>
      </c>
      <c r="G363" s="43"/>
      <c r="H363" s="43"/>
      <c r="I363" s="230"/>
      <c r="J363" s="43"/>
      <c r="K363" s="43"/>
      <c r="L363" s="47"/>
      <c r="M363" s="231"/>
      <c r="N363" s="232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19" t="s">
        <v>153</v>
      </c>
      <c r="AU363" s="19" t="s">
        <v>91</v>
      </c>
    </row>
    <row r="364" s="13" customFormat="1">
      <c r="A364" s="13"/>
      <c r="B364" s="233"/>
      <c r="C364" s="234"/>
      <c r="D364" s="235" t="s">
        <v>155</v>
      </c>
      <c r="E364" s="236" t="s">
        <v>41</v>
      </c>
      <c r="F364" s="237" t="s">
        <v>345</v>
      </c>
      <c r="G364" s="234"/>
      <c r="H364" s="236" t="s">
        <v>41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155</v>
      </c>
      <c r="AU364" s="243" t="s">
        <v>91</v>
      </c>
      <c r="AV364" s="13" t="s">
        <v>89</v>
      </c>
      <c r="AW364" s="13" t="s">
        <v>42</v>
      </c>
      <c r="AX364" s="13" t="s">
        <v>81</v>
      </c>
      <c r="AY364" s="243" t="s">
        <v>143</v>
      </c>
    </row>
    <row r="365" s="14" customFormat="1">
      <c r="A365" s="14"/>
      <c r="B365" s="244"/>
      <c r="C365" s="245"/>
      <c r="D365" s="235" t="s">
        <v>155</v>
      </c>
      <c r="E365" s="246" t="s">
        <v>41</v>
      </c>
      <c r="F365" s="247" t="s">
        <v>346</v>
      </c>
      <c r="G365" s="245"/>
      <c r="H365" s="248">
        <v>62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155</v>
      </c>
      <c r="AU365" s="254" t="s">
        <v>91</v>
      </c>
      <c r="AV365" s="14" t="s">
        <v>91</v>
      </c>
      <c r="AW365" s="14" t="s">
        <v>42</v>
      </c>
      <c r="AX365" s="14" t="s">
        <v>89</v>
      </c>
      <c r="AY365" s="254" t="s">
        <v>143</v>
      </c>
    </row>
    <row r="366" s="2" customFormat="1" ht="16.5" customHeight="1">
      <c r="A366" s="41"/>
      <c r="B366" s="42"/>
      <c r="C366" s="267" t="s">
        <v>347</v>
      </c>
      <c r="D366" s="267" t="s">
        <v>238</v>
      </c>
      <c r="E366" s="268" t="s">
        <v>348</v>
      </c>
      <c r="F366" s="269" t="s">
        <v>349</v>
      </c>
      <c r="G366" s="270" t="s">
        <v>166</v>
      </c>
      <c r="H366" s="271">
        <v>65.099999999999994</v>
      </c>
      <c r="I366" s="272"/>
      <c r="J366" s="273">
        <f>ROUND(I366*H366,2)</f>
        <v>0</v>
      </c>
      <c r="K366" s="269" t="s">
        <v>150</v>
      </c>
      <c r="L366" s="274"/>
      <c r="M366" s="275" t="s">
        <v>41</v>
      </c>
      <c r="N366" s="276" t="s">
        <v>52</v>
      </c>
      <c r="O366" s="87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6" t="s">
        <v>276</v>
      </c>
      <c r="AT366" s="226" t="s">
        <v>238</v>
      </c>
      <c r="AU366" s="226" t="s">
        <v>91</v>
      </c>
      <c r="AY366" s="19" t="s">
        <v>143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9" t="s">
        <v>89</v>
      </c>
      <c r="BK366" s="227">
        <f>ROUND(I366*H366,2)</f>
        <v>0</v>
      </c>
      <c r="BL366" s="19" t="s">
        <v>270</v>
      </c>
      <c r="BM366" s="226" t="s">
        <v>350</v>
      </c>
    </row>
    <row r="367" s="14" customFormat="1">
      <c r="A367" s="14"/>
      <c r="B367" s="244"/>
      <c r="C367" s="245"/>
      <c r="D367" s="235" t="s">
        <v>155</v>
      </c>
      <c r="E367" s="245"/>
      <c r="F367" s="247" t="s">
        <v>351</v>
      </c>
      <c r="G367" s="245"/>
      <c r="H367" s="248">
        <v>65.099999999999994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155</v>
      </c>
      <c r="AU367" s="254" t="s">
        <v>91</v>
      </c>
      <c r="AV367" s="14" t="s">
        <v>91</v>
      </c>
      <c r="AW367" s="14" t="s">
        <v>4</v>
      </c>
      <c r="AX367" s="14" t="s">
        <v>89</v>
      </c>
      <c r="AY367" s="254" t="s">
        <v>143</v>
      </c>
    </row>
    <row r="368" s="2" customFormat="1" ht="16.5" customHeight="1">
      <c r="A368" s="41"/>
      <c r="B368" s="42"/>
      <c r="C368" s="267" t="s">
        <v>352</v>
      </c>
      <c r="D368" s="267" t="s">
        <v>238</v>
      </c>
      <c r="E368" s="268" t="s">
        <v>353</v>
      </c>
      <c r="F368" s="269" t="s">
        <v>354</v>
      </c>
      <c r="G368" s="270" t="s">
        <v>212</v>
      </c>
      <c r="H368" s="271">
        <v>59.009999999999998</v>
      </c>
      <c r="I368" s="272"/>
      <c r="J368" s="273">
        <f>ROUND(I368*H368,2)</f>
        <v>0</v>
      </c>
      <c r="K368" s="269" t="s">
        <v>150</v>
      </c>
      <c r="L368" s="274"/>
      <c r="M368" s="275" t="s">
        <v>41</v>
      </c>
      <c r="N368" s="276" t="s">
        <v>52</v>
      </c>
      <c r="O368" s="87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6" t="s">
        <v>276</v>
      </c>
      <c r="AT368" s="226" t="s">
        <v>238</v>
      </c>
      <c r="AU368" s="226" t="s">
        <v>91</v>
      </c>
      <c r="AY368" s="19" t="s">
        <v>143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9" t="s">
        <v>89</v>
      </c>
      <c r="BK368" s="227">
        <f>ROUND(I368*H368,2)</f>
        <v>0</v>
      </c>
      <c r="BL368" s="19" t="s">
        <v>270</v>
      </c>
      <c r="BM368" s="226" t="s">
        <v>355</v>
      </c>
    </row>
    <row r="369" s="13" customFormat="1">
      <c r="A369" s="13"/>
      <c r="B369" s="233"/>
      <c r="C369" s="234"/>
      <c r="D369" s="235" t="s">
        <v>155</v>
      </c>
      <c r="E369" s="236" t="s">
        <v>41</v>
      </c>
      <c r="F369" s="237" t="s">
        <v>170</v>
      </c>
      <c r="G369" s="234"/>
      <c r="H369" s="236" t="s">
        <v>41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155</v>
      </c>
      <c r="AU369" s="243" t="s">
        <v>91</v>
      </c>
      <c r="AV369" s="13" t="s">
        <v>89</v>
      </c>
      <c r="AW369" s="13" t="s">
        <v>42</v>
      </c>
      <c r="AX369" s="13" t="s">
        <v>81</v>
      </c>
      <c r="AY369" s="243" t="s">
        <v>143</v>
      </c>
    </row>
    <row r="370" s="13" customFormat="1">
      <c r="A370" s="13"/>
      <c r="B370" s="233"/>
      <c r="C370" s="234"/>
      <c r="D370" s="235" t="s">
        <v>155</v>
      </c>
      <c r="E370" s="236" t="s">
        <v>41</v>
      </c>
      <c r="F370" s="237" t="s">
        <v>171</v>
      </c>
      <c r="G370" s="234"/>
      <c r="H370" s="236" t="s">
        <v>41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155</v>
      </c>
      <c r="AU370" s="243" t="s">
        <v>91</v>
      </c>
      <c r="AV370" s="13" t="s">
        <v>89</v>
      </c>
      <c r="AW370" s="13" t="s">
        <v>42</v>
      </c>
      <c r="AX370" s="13" t="s">
        <v>81</v>
      </c>
      <c r="AY370" s="243" t="s">
        <v>143</v>
      </c>
    </row>
    <row r="371" s="13" customFormat="1">
      <c r="A371" s="13"/>
      <c r="B371" s="233"/>
      <c r="C371" s="234"/>
      <c r="D371" s="235" t="s">
        <v>155</v>
      </c>
      <c r="E371" s="236" t="s">
        <v>41</v>
      </c>
      <c r="F371" s="237" t="s">
        <v>172</v>
      </c>
      <c r="G371" s="234"/>
      <c r="H371" s="236" t="s">
        <v>41</v>
      </c>
      <c r="I371" s="238"/>
      <c r="J371" s="234"/>
      <c r="K371" s="234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155</v>
      </c>
      <c r="AU371" s="243" t="s">
        <v>91</v>
      </c>
      <c r="AV371" s="13" t="s">
        <v>89</v>
      </c>
      <c r="AW371" s="13" t="s">
        <v>42</v>
      </c>
      <c r="AX371" s="13" t="s">
        <v>81</v>
      </c>
      <c r="AY371" s="243" t="s">
        <v>143</v>
      </c>
    </row>
    <row r="372" s="13" customFormat="1">
      <c r="A372" s="13"/>
      <c r="B372" s="233"/>
      <c r="C372" s="234"/>
      <c r="D372" s="235" t="s">
        <v>155</v>
      </c>
      <c r="E372" s="236" t="s">
        <v>41</v>
      </c>
      <c r="F372" s="237" t="s">
        <v>173</v>
      </c>
      <c r="G372" s="234"/>
      <c r="H372" s="236" t="s">
        <v>41</v>
      </c>
      <c r="I372" s="238"/>
      <c r="J372" s="234"/>
      <c r="K372" s="234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155</v>
      </c>
      <c r="AU372" s="243" t="s">
        <v>91</v>
      </c>
      <c r="AV372" s="13" t="s">
        <v>89</v>
      </c>
      <c r="AW372" s="13" t="s">
        <v>42</v>
      </c>
      <c r="AX372" s="13" t="s">
        <v>81</v>
      </c>
      <c r="AY372" s="243" t="s">
        <v>143</v>
      </c>
    </row>
    <row r="373" s="13" customFormat="1">
      <c r="A373" s="13"/>
      <c r="B373" s="233"/>
      <c r="C373" s="234"/>
      <c r="D373" s="235" t="s">
        <v>155</v>
      </c>
      <c r="E373" s="236" t="s">
        <v>41</v>
      </c>
      <c r="F373" s="237" t="s">
        <v>174</v>
      </c>
      <c r="G373" s="234"/>
      <c r="H373" s="236" t="s">
        <v>41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155</v>
      </c>
      <c r="AU373" s="243" t="s">
        <v>91</v>
      </c>
      <c r="AV373" s="13" t="s">
        <v>89</v>
      </c>
      <c r="AW373" s="13" t="s">
        <v>42</v>
      </c>
      <c r="AX373" s="13" t="s">
        <v>81</v>
      </c>
      <c r="AY373" s="243" t="s">
        <v>143</v>
      </c>
    </row>
    <row r="374" s="14" customFormat="1">
      <c r="A374" s="14"/>
      <c r="B374" s="244"/>
      <c r="C374" s="245"/>
      <c r="D374" s="235" t="s">
        <v>155</v>
      </c>
      <c r="E374" s="246" t="s">
        <v>41</v>
      </c>
      <c r="F374" s="247" t="s">
        <v>222</v>
      </c>
      <c r="G374" s="245"/>
      <c r="H374" s="248">
        <v>19.199999999999999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155</v>
      </c>
      <c r="AU374" s="254" t="s">
        <v>91</v>
      </c>
      <c r="AV374" s="14" t="s">
        <v>91</v>
      </c>
      <c r="AW374" s="14" t="s">
        <v>42</v>
      </c>
      <c r="AX374" s="14" t="s">
        <v>81</v>
      </c>
      <c r="AY374" s="254" t="s">
        <v>143</v>
      </c>
    </row>
    <row r="375" s="13" customFormat="1">
      <c r="A375" s="13"/>
      <c r="B375" s="233"/>
      <c r="C375" s="234"/>
      <c r="D375" s="235" t="s">
        <v>155</v>
      </c>
      <c r="E375" s="236" t="s">
        <v>41</v>
      </c>
      <c r="F375" s="237" t="s">
        <v>171</v>
      </c>
      <c r="G375" s="234"/>
      <c r="H375" s="236" t="s">
        <v>41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155</v>
      </c>
      <c r="AU375" s="243" t="s">
        <v>91</v>
      </c>
      <c r="AV375" s="13" t="s">
        <v>89</v>
      </c>
      <c r="AW375" s="13" t="s">
        <v>42</v>
      </c>
      <c r="AX375" s="13" t="s">
        <v>81</v>
      </c>
      <c r="AY375" s="243" t="s">
        <v>143</v>
      </c>
    </row>
    <row r="376" s="13" customFormat="1">
      <c r="A376" s="13"/>
      <c r="B376" s="233"/>
      <c r="C376" s="234"/>
      <c r="D376" s="235" t="s">
        <v>155</v>
      </c>
      <c r="E376" s="236" t="s">
        <v>41</v>
      </c>
      <c r="F376" s="237" t="s">
        <v>176</v>
      </c>
      <c r="G376" s="234"/>
      <c r="H376" s="236" t="s">
        <v>41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155</v>
      </c>
      <c r="AU376" s="243" t="s">
        <v>91</v>
      </c>
      <c r="AV376" s="13" t="s">
        <v>89</v>
      </c>
      <c r="AW376" s="13" t="s">
        <v>42</v>
      </c>
      <c r="AX376" s="13" t="s">
        <v>81</v>
      </c>
      <c r="AY376" s="243" t="s">
        <v>143</v>
      </c>
    </row>
    <row r="377" s="13" customFormat="1">
      <c r="A377" s="13"/>
      <c r="B377" s="233"/>
      <c r="C377" s="234"/>
      <c r="D377" s="235" t="s">
        <v>155</v>
      </c>
      <c r="E377" s="236" t="s">
        <v>41</v>
      </c>
      <c r="F377" s="237" t="s">
        <v>177</v>
      </c>
      <c r="G377" s="234"/>
      <c r="H377" s="236" t="s">
        <v>41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155</v>
      </c>
      <c r="AU377" s="243" t="s">
        <v>91</v>
      </c>
      <c r="AV377" s="13" t="s">
        <v>89</v>
      </c>
      <c r="AW377" s="13" t="s">
        <v>42</v>
      </c>
      <c r="AX377" s="13" t="s">
        <v>81</v>
      </c>
      <c r="AY377" s="243" t="s">
        <v>143</v>
      </c>
    </row>
    <row r="378" s="13" customFormat="1">
      <c r="A378" s="13"/>
      <c r="B378" s="233"/>
      <c r="C378" s="234"/>
      <c r="D378" s="235" t="s">
        <v>155</v>
      </c>
      <c r="E378" s="236" t="s">
        <v>41</v>
      </c>
      <c r="F378" s="237" t="s">
        <v>174</v>
      </c>
      <c r="G378" s="234"/>
      <c r="H378" s="236" t="s">
        <v>41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155</v>
      </c>
      <c r="AU378" s="243" t="s">
        <v>91</v>
      </c>
      <c r="AV378" s="13" t="s">
        <v>89</v>
      </c>
      <c r="AW378" s="13" t="s">
        <v>42</v>
      </c>
      <c r="AX378" s="13" t="s">
        <v>81</v>
      </c>
      <c r="AY378" s="243" t="s">
        <v>143</v>
      </c>
    </row>
    <row r="379" s="14" customFormat="1">
      <c r="A379" s="14"/>
      <c r="B379" s="244"/>
      <c r="C379" s="245"/>
      <c r="D379" s="235" t="s">
        <v>155</v>
      </c>
      <c r="E379" s="246" t="s">
        <v>41</v>
      </c>
      <c r="F379" s="247" t="s">
        <v>223</v>
      </c>
      <c r="G379" s="245"/>
      <c r="H379" s="248">
        <v>5.5999999999999996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155</v>
      </c>
      <c r="AU379" s="254" t="s">
        <v>91</v>
      </c>
      <c r="AV379" s="14" t="s">
        <v>91</v>
      </c>
      <c r="AW379" s="14" t="s">
        <v>42</v>
      </c>
      <c r="AX379" s="14" t="s">
        <v>81</v>
      </c>
      <c r="AY379" s="254" t="s">
        <v>143</v>
      </c>
    </row>
    <row r="380" s="13" customFormat="1">
      <c r="A380" s="13"/>
      <c r="B380" s="233"/>
      <c r="C380" s="234"/>
      <c r="D380" s="235" t="s">
        <v>155</v>
      </c>
      <c r="E380" s="236" t="s">
        <v>41</v>
      </c>
      <c r="F380" s="237" t="s">
        <v>171</v>
      </c>
      <c r="G380" s="234"/>
      <c r="H380" s="236" t="s">
        <v>41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155</v>
      </c>
      <c r="AU380" s="243" t="s">
        <v>91</v>
      </c>
      <c r="AV380" s="13" t="s">
        <v>89</v>
      </c>
      <c r="AW380" s="13" t="s">
        <v>42</v>
      </c>
      <c r="AX380" s="13" t="s">
        <v>81</v>
      </c>
      <c r="AY380" s="243" t="s">
        <v>143</v>
      </c>
    </row>
    <row r="381" s="13" customFormat="1">
      <c r="A381" s="13"/>
      <c r="B381" s="233"/>
      <c r="C381" s="234"/>
      <c r="D381" s="235" t="s">
        <v>155</v>
      </c>
      <c r="E381" s="236" t="s">
        <v>41</v>
      </c>
      <c r="F381" s="237" t="s">
        <v>179</v>
      </c>
      <c r="G381" s="234"/>
      <c r="H381" s="236" t="s">
        <v>41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155</v>
      </c>
      <c r="AU381" s="243" t="s">
        <v>91</v>
      </c>
      <c r="AV381" s="13" t="s">
        <v>89</v>
      </c>
      <c r="AW381" s="13" t="s">
        <v>42</v>
      </c>
      <c r="AX381" s="13" t="s">
        <v>81</v>
      </c>
      <c r="AY381" s="243" t="s">
        <v>143</v>
      </c>
    </row>
    <row r="382" s="13" customFormat="1">
      <c r="A382" s="13"/>
      <c r="B382" s="233"/>
      <c r="C382" s="234"/>
      <c r="D382" s="235" t="s">
        <v>155</v>
      </c>
      <c r="E382" s="236" t="s">
        <v>41</v>
      </c>
      <c r="F382" s="237" t="s">
        <v>180</v>
      </c>
      <c r="G382" s="234"/>
      <c r="H382" s="236" t="s">
        <v>41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155</v>
      </c>
      <c r="AU382" s="243" t="s">
        <v>91</v>
      </c>
      <c r="AV382" s="13" t="s">
        <v>89</v>
      </c>
      <c r="AW382" s="13" t="s">
        <v>42</v>
      </c>
      <c r="AX382" s="13" t="s">
        <v>81</v>
      </c>
      <c r="AY382" s="243" t="s">
        <v>143</v>
      </c>
    </row>
    <row r="383" s="13" customFormat="1">
      <c r="A383" s="13"/>
      <c r="B383" s="233"/>
      <c r="C383" s="234"/>
      <c r="D383" s="235" t="s">
        <v>155</v>
      </c>
      <c r="E383" s="236" t="s">
        <v>41</v>
      </c>
      <c r="F383" s="237" t="s">
        <v>174</v>
      </c>
      <c r="G383" s="234"/>
      <c r="H383" s="236" t="s">
        <v>41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155</v>
      </c>
      <c r="AU383" s="243" t="s">
        <v>91</v>
      </c>
      <c r="AV383" s="13" t="s">
        <v>89</v>
      </c>
      <c r="AW383" s="13" t="s">
        <v>42</v>
      </c>
      <c r="AX383" s="13" t="s">
        <v>81</v>
      </c>
      <c r="AY383" s="243" t="s">
        <v>143</v>
      </c>
    </row>
    <row r="384" s="14" customFormat="1">
      <c r="A384" s="14"/>
      <c r="B384" s="244"/>
      <c r="C384" s="245"/>
      <c r="D384" s="235" t="s">
        <v>155</v>
      </c>
      <c r="E384" s="246" t="s">
        <v>41</v>
      </c>
      <c r="F384" s="247" t="s">
        <v>224</v>
      </c>
      <c r="G384" s="245"/>
      <c r="H384" s="248">
        <v>31.399999999999999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155</v>
      </c>
      <c r="AU384" s="254" t="s">
        <v>91</v>
      </c>
      <c r="AV384" s="14" t="s">
        <v>91</v>
      </c>
      <c r="AW384" s="14" t="s">
        <v>42</v>
      </c>
      <c r="AX384" s="14" t="s">
        <v>81</v>
      </c>
      <c r="AY384" s="254" t="s">
        <v>143</v>
      </c>
    </row>
    <row r="385" s="13" customFormat="1">
      <c r="A385" s="13"/>
      <c r="B385" s="233"/>
      <c r="C385" s="234"/>
      <c r="D385" s="235" t="s">
        <v>155</v>
      </c>
      <c r="E385" s="236" t="s">
        <v>41</v>
      </c>
      <c r="F385" s="237" t="s">
        <v>191</v>
      </c>
      <c r="G385" s="234"/>
      <c r="H385" s="236" t="s">
        <v>41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155</v>
      </c>
      <c r="AU385" s="243" t="s">
        <v>91</v>
      </c>
      <c r="AV385" s="13" t="s">
        <v>89</v>
      </c>
      <c r="AW385" s="13" t="s">
        <v>42</v>
      </c>
      <c r="AX385" s="13" t="s">
        <v>81</v>
      </c>
      <c r="AY385" s="243" t="s">
        <v>143</v>
      </c>
    </row>
    <row r="386" s="15" customFormat="1">
      <c r="A386" s="15"/>
      <c r="B386" s="255"/>
      <c r="C386" s="256"/>
      <c r="D386" s="235" t="s">
        <v>155</v>
      </c>
      <c r="E386" s="257" t="s">
        <v>41</v>
      </c>
      <c r="F386" s="258" t="s">
        <v>161</v>
      </c>
      <c r="G386" s="256"/>
      <c r="H386" s="259">
        <v>56.199999999999996</v>
      </c>
      <c r="I386" s="260"/>
      <c r="J386" s="256"/>
      <c r="K386" s="256"/>
      <c r="L386" s="261"/>
      <c r="M386" s="262"/>
      <c r="N386" s="263"/>
      <c r="O386" s="263"/>
      <c r="P386" s="263"/>
      <c r="Q386" s="263"/>
      <c r="R386" s="263"/>
      <c r="S386" s="263"/>
      <c r="T386" s="264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5" t="s">
        <v>155</v>
      </c>
      <c r="AU386" s="265" t="s">
        <v>91</v>
      </c>
      <c r="AV386" s="15" t="s">
        <v>151</v>
      </c>
      <c r="AW386" s="15" t="s">
        <v>42</v>
      </c>
      <c r="AX386" s="15" t="s">
        <v>89</v>
      </c>
      <c r="AY386" s="265" t="s">
        <v>143</v>
      </c>
    </row>
    <row r="387" s="14" customFormat="1">
      <c r="A387" s="14"/>
      <c r="B387" s="244"/>
      <c r="C387" s="245"/>
      <c r="D387" s="235" t="s">
        <v>155</v>
      </c>
      <c r="E387" s="245"/>
      <c r="F387" s="247" t="s">
        <v>356</v>
      </c>
      <c r="G387" s="245"/>
      <c r="H387" s="248">
        <v>59.009999999999998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155</v>
      </c>
      <c r="AU387" s="254" t="s">
        <v>91</v>
      </c>
      <c r="AV387" s="14" t="s">
        <v>91</v>
      </c>
      <c r="AW387" s="14" t="s">
        <v>4</v>
      </c>
      <c r="AX387" s="14" t="s">
        <v>89</v>
      </c>
      <c r="AY387" s="254" t="s">
        <v>143</v>
      </c>
    </row>
    <row r="388" s="2" customFormat="1" ht="24.15" customHeight="1">
      <c r="A388" s="41"/>
      <c r="B388" s="42"/>
      <c r="C388" s="215" t="s">
        <v>357</v>
      </c>
      <c r="D388" s="215" t="s">
        <v>146</v>
      </c>
      <c r="E388" s="216" t="s">
        <v>358</v>
      </c>
      <c r="F388" s="217" t="s">
        <v>359</v>
      </c>
      <c r="G388" s="218" t="s">
        <v>166</v>
      </c>
      <c r="H388" s="219">
        <v>21.501999999999999</v>
      </c>
      <c r="I388" s="220"/>
      <c r="J388" s="221">
        <f>ROUND(I388*H388,2)</f>
        <v>0</v>
      </c>
      <c r="K388" s="217" t="s">
        <v>150</v>
      </c>
      <c r="L388" s="47"/>
      <c r="M388" s="222" t="s">
        <v>41</v>
      </c>
      <c r="N388" s="223" t="s">
        <v>52</v>
      </c>
      <c r="O388" s="87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6" t="s">
        <v>270</v>
      </c>
      <c r="AT388" s="226" t="s">
        <v>146</v>
      </c>
      <c r="AU388" s="226" t="s">
        <v>91</v>
      </c>
      <c r="AY388" s="19" t="s">
        <v>143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19" t="s">
        <v>89</v>
      </c>
      <c r="BK388" s="227">
        <f>ROUND(I388*H388,2)</f>
        <v>0</v>
      </c>
      <c r="BL388" s="19" t="s">
        <v>270</v>
      </c>
      <c r="BM388" s="226" t="s">
        <v>360</v>
      </c>
    </row>
    <row r="389" s="2" customFormat="1">
      <c r="A389" s="41"/>
      <c r="B389" s="42"/>
      <c r="C389" s="43"/>
      <c r="D389" s="228" t="s">
        <v>153</v>
      </c>
      <c r="E389" s="43"/>
      <c r="F389" s="229" t="s">
        <v>361</v>
      </c>
      <c r="G389" s="43"/>
      <c r="H389" s="43"/>
      <c r="I389" s="230"/>
      <c r="J389" s="43"/>
      <c r="K389" s="43"/>
      <c r="L389" s="47"/>
      <c r="M389" s="231"/>
      <c r="N389" s="232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19" t="s">
        <v>153</v>
      </c>
      <c r="AU389" s="19" t="s">
        <v>91</v>
      </c>
    </row>
    <row r="390" s="13" customFormat="1">
      <c r="A390" s="13"/>
      <c r="B390" s="233"/>
      <c r="C390" s="234"/>
      <c r="D390" s="235" t="s">
        <v>155</v>
      </c>
      <c r="E390" s="236" t="s">
        <v>41</v>
      </c>
      <c r="F390" s="237" t="s">
        <v>362</v>
      </c>
      <c r="G390" s="234"/>
      <c r="H390" s="236" t="s">
        <v>41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155</v>
      </c>
      <c r="AU390" s="243" t="s">
        <v>91</v>
      </c>
      <c r="AV390" s="13" t="s">
        <v>89</v>
      </c>
      <c r="AW390" s="13" t="s">
        <v>42</v>
      </c>
      <c r="AX390" s="13" t="s">
        <v>81</v>
      </c>
      <c r="AY390" s="243" t="s">
        <v>143</v>
      </c>
    </row>
    <row r="391" s="13" customFormat="1">
      <c r="A391" s="13"/>
      <c r="B391" s="233"/>
      <c r="C391" s="234"/>
      <c r="D391" s="235" t="s">
        <v>155</v>
      </c>
      <c r="E391" s="236" t="s">
        <v>41</v>
      </c>
      <c r="F391" s="237" t="s">
        <v>172</v>
      </c>
      <c r="G391" s="234"/>
      <c r="H391" s="236" t="s">
        <v>41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155</v>
      </c>
      <c r="AU391" s="243" t="s">
        <v>91</v>
      </c>
      <c r="AV391" s="13" t="s">
        <v>89</v>
      </c>
      <c r="AW391" s="13" t="s">
        <v>42</v>
      </c>
      <c r="AX391" s="13" t="s">
        <v>81</v>
      </c>
      <c r="AY391" s="243" t="s">
        <v>143</v>
      </c>
    </row>
    <row r="392" s="13" customFormat="1">
      <c r="A392" s="13"/>
      <c r="B392" s="233"/>
      <c r="C392" s="234"/>
      <c r="D392" s="235" t="s">
        <v>155</v>
      </c>
      <c r="E392" s="236" t="s">
        <v>41</v>
      </c>
      <c r="F392" s="237" t="s">
        <v>173</v>
      </c>
      <c r="G392" s="234"/>
      <c r="H392" s="236" t="s">
        <v>41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155</v>
      </c>
      <c r="AU392" s="243" t="s">
        <v>91</v>
      </c>
      <c r="AV392" s="13" t="s">
        <v>89</v>
      </c>
      <c r="AW392" s="13" t="s">
        <v>42</v>
      </c>
      <c r="AX392" s="13" t="s">
        <v>81</v>
      </c>
      <c r="AY392" s="243" t="s">
        <v>143</v>
      </c>
    </row>
    <row r="393" s="14" customFormat="1">
      <c r="A393" s="14"/>
      <c r="B393" s="244"/>
      <c r="C393" s="245"/>
      <c r="D393" s="235" t="s">
        <v>155</v>
      </c>
      <c r="E393" s="246" t="s">
        <v>41</v>
      </c>
      <c r="F393" s="247" t="s">
        <v>363</v>
      </c>
      <c r="G393" s="245"/>
      <c r="H393" s="248">
        <v>9.8219999999999992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155</v>
      </c>
      <c r="AU393" s="254" t="s">
        <v>91</v>
      </c>
      <c r="AV393" s="14" t="s">
        <v>91</v>
      </c>
      <c r="AW393" s="14" t="s">
        <v>42</v>
      </c>
      <c r="AX393" s="14" t="s">
        <v>81</v>
      </c>
      <c r="AY393" s="254" t="s">
        <v>143</v>
      </c>
    </row>
    <row r="394" s="13" customFormat="1">
      <c r="A394" s="13"/>
      <c r="B394" s="233"/>
      <c r="C394" s="234"/>
      <c r="D394" s="235" t="s">
        <v>155</v>
      </c>
      <c r="E394" s="236" t="s">
        <v>41</v>
      </c>
      <c r="F394" s="237" t="s">
        <v>171</v>
      </c>
      <c r="G394" s="234"/>
      <c r="H394" s="236" t="s">
        <v>41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155</v>
      </c>
      <c r="AU394" s="243" t="s">
        <v>91</v>
      </c>
      <c r="AV394" s="13" t="s">
        <v>89</v>
      </c>
      <c r="AW394" s="13" t="s">
        <v>42</v>
      </c>
      <c r="AX394" s="13" t="s">
        <v>81</v>
      </c>
      <c r="AY394" s="243" t="s">
        <v>143</v>
      </c>
    </row>
    <row r="395" s="13" customFormat="1">
      <c r="A395" s="13"/>
      <c r="B395" s="233"/>
      <c r="C395" s="234"/>
      <c r="D395" s="235" t="s">
        <v>155</v>
      </c>
      <c r="E395" s="236" t="s">
        <v>41</v>
      </c>
      <c r="F395" s="237" t="s">
        <v>176</v>
      </c>
      <c r="G395" s="234"/>
      <c r="H395" s="236" t="s">
        <v>41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155</v>
      </c>
      <c r="AU395" s="243" t="s">
        <v>91</v>
      </c>
      <c r="AV395" s="13" t="s">
        <v>89</v>
      </c>
      <c r="AW395" s="13" t="s">
        <v>42</v>
      </c>
      <c r="AX395" s="13" t="s">
        <v>81</v>
      </c>
      <c r="AY395" s="243" t="s">
        <v>143</v>
      </c>
    </row>
    <row r="396" s="13" customFormat="1">
      <c r="A396" s="13"/>
      <c r="B396" s="233"/>
      <c r="C396" s="234"/>
      <c r="D396" s="235" t="s">
        <v>155</v>
      </c>
      <c r="E396" s="236" t="s">
        <v>41</v>
      </c>
      <c r="F396" s="237" t="s">
        <v>177</v>
      </c>
      <c r="G396" s="234"/>
      <c r="H396" s="236" t="s">
        <v>41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155</v>
      </c>
      <c r="AU396" s="243" t="s">
        <v>91</v>
      </c>
      <c r="AV396" s="13" t="s">
        <v>89</v>
      </c>
      <c r="AW396" s="13" t="s">
        <v>42</v>
      </c>
      <c r="AX396" s="13" t="s">
        <v>81</v>
      </c>
      <c r="AY396" s="243" t="s">
        <v>143</v>
      </c>
    </row>
    <row r="397" s="14" customFormat="1">
      <c r="A397" s="14"/>
      <c r="B397" s="244"/>
      <c r="C397" s="245"/>
      <c r="D397" s="235" t="s">
        <v>155</v>
      </c>
      <c r="E397" s="246" t="s">
        <v>41</v>
      </c>
      <c r="F397" s="247" t="s">
        <v>364</v>
      </c>
      <c r="G397" s="245"/>
      <c r="H397" s="248">
        <v>1.605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155</v>
      </c>
      <c r="AU397" s="254" t="s">
        <v>91</v>
      </c>
      <c r="AV397" s="14" t="s">
        <v>91</v>
      </c>
      <c r="AW397" s="14" t="s">
        <v>42</v>
      </c>
      <c r="AX397" s="14" t="s">
        <v>81</v>
      </c>
      <c r="AY397" s="254" t="s">
        <v>143</v>
      </c>
    </row>
    <row r="398" s="13" customFormat="1">
      <c r="A398" s="13"/>
      <c r="B398" s="233"/>
      <c r="C398" s="234"/>
      <c r="D398" s="235" t="s">
        <v>155</v>
      </c>
      <c r="E398" s="236" t="s">
        <v>41</v>
      </c>
      <c r="F398" s="237" t="s">
        <v>171</v>
      </c>
      <c r="G398" s="234"/>
      <c r="H398" s="236" t="s">
        <v>41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155</v>
      </c>
      <c r="AU398" s="243" t="s">
        <v>91</v>
      </c>
      <c r="AV398" s="13" t="s">
        <v>89</v>
      </c>
      <c r="AW398" s="13" t="s">
        <v>42</v>
      </c>
      <c r="AX398" s="13" t="s">
        <v>81</v>
      </c>
      <c r="AY398" s="243" t="s">
        <v>143</v>
      </c>
    </row>
    <row r="399" s="13" customFormat="1">
      <c r="A399" s="13"/>
      <c r="B399" s="233"/>
      <c r="C399" s="234"/>
      <c r="D399" s="235" t="s">
        <v>155</v>
      </c>
      <c r="E399" s="236" t="s">
        <v>41</v>
      </c>
      <c r="F399" s="237" t="s">
        <v>179</v>
      </c>
      <c r="G399" s="234"/>
      <c r="H399" s="236" t="s">
        <v>41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155</v>
      </c>
      <c r="AU399" s="243" t="s">
        <v>91</v>
      </c>
      <c r="AV399" s="13" t="s">
        <v>89</v>
      </c>
      <c r="AW399" s="13" t="s">
        <v>42</v>
      </c>
      <c r="AX399" s="13" t="s">
        <v>81</v>
      </c>
      <c r="AY399" s="243" t="s">
        <v>143</v>
      </c>
    </row>
    <row r="400" s="13" customFormat="1">
      <c r="A400" s="13"/>
      <c r="B400" s="233"/>
      <c r="C400" s="234"/>
      <c r="D400" s="235" t="s">
        <v>155</v>
      </c>
      <c r="E400" s="236" t="s">
        <v>41</v>
      </c>
      <c r="F400" s="237" t="s">
        <v>180</v>
      </c>
      <c r="G400" s="234"/>
      <c r="H400" s="236" t="s">
        <v>41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155</v>
      </c>
      <c r="AU400" s="243" t="s">
        <v>91</v>
      </c>
      <c r="AV400" s="13" t="s">
        <v>89</v>
      </c>
      <c r="AW400" s="13" t="s">
        <v>42</v>
      </c>
      <c r="AX400" s="13" t="s">
        <v>81</v>
      </c>
      <c r="AY400" s="243" t="s">
        <v>143</v>
      </c>
    </row>
    <row r="401" s="14" customFormat="1">
      <c r="A401" s="14"/>
      <c r="B401" s="244"/>
      <c r="C401" s="245"/>
      <c r="D401" s="235" t="s">
        <v>155</v>
      </c>
      <c r="E401" s="246" t="s">
        <v>41</v>
      </c>
      <c r="F401" s="247" t="s">
        <v>365</v>
      </c>
      <c r="G401" s="245"/>
      <c r="H401" s="248">
        <v>10.074999999999999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155</v>
      </c>
      <c r="AU401" s="254" t="s">
        <v>91</v>
      </c>
      <c r="AV401" s="14" t="s">
        <v>91</v>
      </c>
      <c r="AW401" s="14" t="s">
        <v>42</v>
      </c>
      <c r="AX401" s="14" t="s">
        <v>81</v>
      </c>
      <c r="AY401" s="254" t="s">
        <v>143</v>
      </c>
    </row>
    <row r="402" s="15" customFormat="1">
      <c r="A402" s="15"/>
      <c r="B402" s="255"/>
      <c r="C402" s="256"/>
      <c r="D402" s="235" t="s">
        <v>155</v>
      </c>
      <c r="E402" s="257" t="s">
        <v>41</v>
      </c>
      <c r="F402" s="258" t="s">
        <v>161</v>
      </c>
      <c r="G402" s="256"/>
      <c r="H402" s="259">
        <v>21.501999999999999</v>
      </c>
      <c r="I402" s="260"/>
      <c r="J402" s="256"/>
      <c r="K402" s="256"/>
      <c r="L402" s="261"/>
      <c r="M402" s="262"/>
      <c r="N402" s="263"/>
      <c r="O402" s="263"/>
      <c r="P402" s="263"/>
      <c r="Q402" s="263"/>
      <c r="R402" s="263"/>
      <c r="S402" s="263"/>
      <c r="T402" s="264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5" t="s">
        <v>155</v>
      </c>
      <c r="AU402" s="265" t="s">
        <v>91</v>
      </c>
      <c r="AV402" s="15" t="s">
        <v>151</v>
      </c>
      <c r="AW402" s="15" t="s">
        <v>42</v>
      </c>
      <c r="AX402" s="15" t="s">
        <v>89</v>
      </c>
      <c r="AY402" s="265" t="s">
        <v>143</v>
      </c>
    </row>
    <row r="403" s="2" customFormat="1" ht="16.5" customHeight="1">
      <c r="A403" s="41"/>
      <c r="B403" s="42"/>
      <c r="C403" s="267" t="s">
        <v>366</v>
      </c>
      <c r="D403" s="267" t="s">
        <v>238</v>
      </c>
      <c r="E403" s="268" t="s">
        <v>348</v>
      </c>
      <c r="F403" s="269" t="s">
        <v>349</v>
      </c>
      <c r="G403" s="270" t="s">
        <v>166</v>
      </c>
      <c r="H403" s="271">
        <v>23.100000000000001</v>
      </c>
      <c r="I403" s="272"/>
      <c r="J403" s="273">
        <f>ROUND(I403*H403,2)</f>
        <v>0</v>
      </c>
      <c r="K403" s="269" t="s">
        <v>150</v>
      </c>
      <c r="L403" s="274"/>
      <c r="M403" s="275" t="s">
        <v>41</v>
      </c>
      <c r="N403" s="276" t="s">
        <v>52</v>
      </c>
      <c r="O403" s="87"/>
      <c r="P403" s="224">
        <f>O403*H403</f>
        <v>0</v>
      </c>
      <c r="Q403" s="224">
        <v>0</v>
      </c>
      <c r="R403" s="224">
        <f>Q403*H403</f>
        <v>0</v>
      </c>
      <c r="S403" s="224">
        <v>0</v>
      </c>
      <c r="T403" s="225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6" t="s">
        <v>276</v>
      </c>
      <c r="AT403" s="226" t="s">
        <v>238</v>
      </c>
      <c r="AU403" s="226" t="s">
        <v>91</v>
      </c>
      <c r="AY403" s="19" t="s">
        <v>143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19" t="s">
        <v>89</v>
      </c>
      <c r="BK403" s="227">
        <f>ROUND(I403*H403,2)</f>
        <v>0</v>
      </c>
      <c r="BL403" s="19" t="s">
        <v>270</v>
      </c>
      <c r="BM403" s="226" t="s">
        <v>367</v>
      </c>
    </row>
    <row r="404" s="14" customFormat="1">
      <c r="A404" s="14"/>
      <c r="B404" s="244"/>
      <c r="C404" s="245"/>
      <c r="D404" s="235" t="s">
        <v>155</v>
      </c>
      <c r="E404" s="245"/>
      <c r="F404" s="247" t="s">
        <v>368</v>
      </c>
      <c r="G404" s="245"/>
      <c r="H404" s="248">
        <v>23.100000000000001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4" t="s">
        <v>155</v>
      </c>
      <c r="AU404" s="254" t="s">
        <v>91</v>
      </c>
      <c r="AV404" s="14" t="s">
        <v>91</v>
      </c>
      <c r="AW404" s="14" t="s">
        <v>4</v>
      </c>
      <c r="AX404" s="14" t="s">
        <v>89</v>
      </c>
      <c r="AY404" s="254" t="s">
        <v>143</v>
      </c>
    </row>
    <row r="405" s="2" customFormat="1" ht="16.5" customHeight="1">
      <c r="A405" s="41"/>
      <c r="B405" s="42"/>
      <c r="C405" s="267" t="s">
        <v>369</v>
      </c>
      <c r="D405" s="267" t="s">
        <v>238</v>
      </c>
      <c r="E405" s="268" t="s">
        <v>353</v>
      </c>
      <c r="F405" s="269" t="s">
        <v>354</v>
      </c>
      <c r="G405" s="270" t="s">
        <v>212</v>
      </c>
      <c r="H405" s="271">
        <v>58.590000000000003</v>
      </c>
      <c r="I405" s="272"/>
      <c r="J405" s="273">
        <f>ROUND(I405*H405,2)</f>
        <v>0</v>
      </c>
      <c r="K405" s="269" t="s">
        <v>150</v>
      </c>
      <c r="L405" s="274"/>
      <c r="M405" s="275" t="s">
        <v>41</v>
      </c>
      <c r="N405" s="276" t="s">
        <v>52</v>
      </c>
      <c r="O405" s="87"/>
      <c r="P405" s="224">
        <f>O405*H405</f>
        <v>0</v>
      </c>
      <c r="Q405" s="224">
        <v>0</v>
      </c>
      <c r="R405" s="224">
        <f>Q405*H405</f>
        <v>0</v>
      </c>
      <c r="S405" s="224">
        <v>0</v>
      </c>
      <c r="T405" s="225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26" t="s">
        <v>276</v>
      </c>
      <c r="AT405" s="226" t="s">
        <v>238</v>
      </c>
      <c r="AU405" s="226" t="s">
        <v>91</v>
      </c>
      <c r="AY405" s="19" t="s">
        <v>143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9" t="s">
        <v>89</v>
      </c>
      <c r="BK405" s="227">
        <f>ROUND(I405*H405,2)</f>
        <v>0</v>
      </c>
      <c r="BL405" s="19" t="s">
        <v>270</v>
      </c>
      <c r="BM405" s="226" t="s">
        <v>370</v>
      </c>
    </row>
    <row r="406" s="13" customFormat="1">
      <c r="A406" s="13"/>
      <c r="B406" s="233"/>
      <c r="C406" s="234"/>
      <c r="D406" s="235" t="s">
        <v>155</v>
      </c>
      <c r="E406" s="236" t="s">
        <v>41</v>
      </c>
      <c r="F406" s="237" t="s">
        <v>362</v>
      </c>
      <c r="G406" s="234"/>
      <c r="H406" s="236" t="s">
        <v>41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155</v>
      </c>
      <c r="AU406" s="243" t="s">
        <v>91</v>
      </c>
      <c r="AV406" s="13" t="s">
        <v>89</v>
      </c>
      <c r="AW406" s="13" t="s">
        <v>42</v>
      </c>
      <c r="AX406" s="13" t="s">
        <v>81</v>
      </c>
      <c r="AY406" s="243" t="s">
        <v>143</v>
      </c>
    </row>
    <row r="407" s="13" customFormat="1">
      <c r="A407" s="13"/>
      <c r="B407" s="233"/>
      <c r="C407" s="234"/>
      <c r="D407" s="235" t="s">
        <v>155</v>
      </c>
      <c r="E407" s="236" t="s">
        <v>41</v>
      </c>
      <c r="F407" s="237" t="s">
        <v>172</v>
      </c>
      <c r="G407" s="234"/>
      <c r="H407" s="236" t="s">
        <v>41</v>
      </c>
      <c r="I407" s="238"/>
      <c r="J407" s="234"/>
      <c r="K407" s="234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155</v>
      </c>
      <c r="AU407" s="243" t="s">
        <v>91</v>
      </c>
      <c r="AV407" s="13" t="s">
        <v>89</v>
      </c>
      <c r="AW407" s="13" t="s">
        <v>42</v>
      </c>
      <c r="AX407" s="13" t="s">
        <v>81</v>
      </c>
      <c r="AY407" s="243" t="s">
        <v>143</v>
      </c>
    </row>
    <row r="408" s="13" customFormat="1">
      <c r="A408" s="13"/>
      <c r="B408" s="233"/>
      <c r="C408" s="234"/>
      <c r="D408" s="235" t="s">
        <v>155</v>
      </c>
      <c r="E408" s="236" t="s">
        <v>41</v>
      </c>
      <c r="F408" s="237" t="s">
        <v>173</v>
      </c>
      <c r="G408" s="234"/>
      <c r="H408" s="236" t="s">
        <v>41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155</v>
      </c>
      <c r="AU408" s="243" t="s">
        <v>91</v>
      </c>
      <c r="AV408" s="13" t="s">
        <v>89</v>
      </c>
      <c r="AW408" s="13" t="s">
        <v>42</v>
      </c>
      <c r="AX408" s="13" t="s">
        <v>81</v>
      </c>
      <c r="AY408" s="243" t="s">
        <v>143</v>
      </c>
    </row>
    <row r="409" s="14" customFormat="1">
      <c r="A409" s="14"/>
      <c r="B409" s="244"/>
      <c r="C409" s="245"/>
      <c r="D409" s="235" t="s">
        <v>155</v>
      </c>
      <c r="E409" s="246" t="s">
        <v>41</v>
      </c>
      <c r="F409" s="247" t="s">
        <v>371</v>
      </c>
      <c r="G409" s="245"/>
      <c r="H409" s="248">
        <v>23.100000000000001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155</v>
      </c>
      <c r="AU409" s="254" t="s">
        <v>91</v>
      </c>
      <c r="AV409" s="14" t="s">
        <v>91</v>
      </c>
      <c r="AW409" s="14" t="s">
        <v>42</v>
      </c>
      <c r="AX409" s="14" t="s">
        <v>81</v>
      </c>
      <c r="AY409" s="254" t="s">
        <v>143</v>
      </c>
    </row>
    <row r="410" s="13" customFormat="1">
      <c r="A410" s="13"/>
      <c r="B410" s="233"/>
      <c r="C410" s="234"/>
      <c r="D410" s="235" t="s">
        <v>155</v>
      </c>
      <c r="E410" s="236" t="s">
        <v>41</v>
      </c>
      <c r="F410" s="237" t="s">
        <v>171</v>
      </c>
      <c r="G410" s="234"/>
      <c r="H410" s="236" t="s">
        <v>41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155</v>
      </c>
      <c r="AU410" s="243" t="s">
        <v>91</v>
      </c>
      <c r="AV410" s="13" t="s">
        <v>89</v>
      </c>
      <c r="AW410" s="13" t="s">
        <v>42</v>
      </c>
      <c r="AX410" s="13" t="s">
        <v>81</v>
      </c>
      <c r="AY410" s="243" t="s">
        <v>143</v>
      </c>
    </row>
    <row r="411" s="13" customFormat="1">
      <c r="A411" s="13"/>
      <c r="B411" s="233"/>
      <c r="C411" s="234"/>
      <c r="D411" s="235" t="s">
        <v>155</v>
      </c>
      <c r="E411" s="236" t="s">
        <v>41</v>
      </c>
      <c r="F411" s="237" t="s">
        <v>176</v>
      </c>
      <c r="G411" s="234"/>
      <c r="H411" s="236" t="s">
        <v>41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155</v>
      </c>
      <c r="AU411" s="243" t="s">
        <v>91</v>
      </c>
      <c r="AV411" s="13" t="s">
        <v>89</v>
      </c>
      <c r="AW411" s="13" t="s">
        <v>42</v>
      </c>
      <c r="AX411" s="13" t="s">
        <v>81</v>
      </c>
      <c r="AY411" s="243" t="s">
        <v>143</v>
      </c>
    </row>
    <row r="412" s="13" customFormat="1">
      <c r="A412" s="13"/>
      <c r="B412" s="233"/>
      <c r="C412" s="234"/>
      <c r="D412" s="235" t="s">
        <v>155</v>
      </c>
      <c r="E412" s="236" t="s">
        <v>41</v>
      </c>
      <c r="F412" s="237" t="s">
        <v>177</v>
      </c>
      <c r="G412" s="234"/>
      <c r="H412" s="236" t="s">
        <v>41</v>
      </c>
      <c r="I412" s="238"/>
      <c r="J412" s="234"/>
      <c r="K412" s="234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155</v>
      </c>
      <c r="AU412" s="243" t="s">
        <v>91</v>
      </c>
      <c r="AV412" s="13" t="s">
        <v>89</v>
      </c>
      <c r="AW412" s="13" t="s">
        <v>42</v>
      </c>
      <c r="AX412" s="13" t="s">
        <v>81</v>
      </c>
      <c r="AY412" s="243" t="s">
        <v>143</v>
      </c>
    </row>
    <row r="413" s="14" customFormat="1">
      <c r="A413" s="14"/>
      <c r="B413" s="244"/>
      <c r="C413" s="245"/>
      <c r="D413" s="235" t="s">
        <v>155</v>
      </c>
      <c r="E413" s="246" t="s">
        <v>41</v>
      </c>
      <c r="F413" s="247" t="s">
        <v>372</v>
      </c>
      <c r="G413" s="245"/>
      <c r="H413" s="248">
        <v>7.9000000000000004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4" t="s">
        <v>155</v>
      </c>
      <c r="AU413" s="254" t="s">
        <v>91</v>
      </c>
      <c r="AV413" s="14" t="s">
        <v>91</v>
      </c>
      <c r="AW413" s="14" t="s">
        <v>42</v>
      </c>
      <c r="AX413" s="14" t="s">
        <v>81</v>
      </c>
      <c r="AY413" s="254" t="s">
        <v>143</v>
      </c>
    </row>
    <row r="414" s="13" customFormat="1">
      <c r="A414" s="13"/>
      <c r="B414" s="233"/>
      <c r="C414" s="234"/>
      <c r="D414" s="235" t="s">
        <v>155</v>
      </c>
      <c r="E414" s="236" t="s">
        <v>41</v>
      </c>
      <c r="F414" s="237" t="s">
        <v>171</v>
      </c>
      <c r="G414" s="234"/>
      <c r="H414" s="236" t="s">
        <v>41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155</v>
      </c>
      <c r="AU414" s="243" t="s">
        <v>91</v>
      </c>
      <c r="AV414" s="13" t="s">
        <v>89</v>
      </c>
      <c r="AW414" s="13" t="s">
        <v>42</v>
      </c>
      <c r="AX414" s="13" t="s">
        <v>81</v>
      </c>
      <c r="AY414" s="243" t="s">
        <v>143</v>
      </c>
    </row>
    <row r="415" s="13" customFormat="1">
      <c r="A415" s="13"/>
      <c r="B415" s="233"/>
      <c r="C415" s="234"/>
      <c r="D415" s="235" t="s">
        <v>155</v>
      </c>
      <c r="E415" s="236" t="s">
        <v>41</v>
      </c>
      <c r="F415" s="237" t="s">
        <v>179</v>
      </c>
      <c r="G415" s="234"/>
      <c r="H415" s="236" t="s">
        <v>41</v>
      </c>
      <c r="I415" s="238"/>
      <c r="J415" s="234"/>
      <c r="K415" s="234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155</v>
      </c>
      <c r="AU415" s="243" t="s">
        <v>91</v>
      </c>
      <c r="AV415" s="13" t="s">
        <v>89</v>
      </c>
      <c r="AW415" s="13" t="s">
        <v>42</v>
      </c>
      <c r="AX415" s="13" t="s">
        <v>81</v>
      </c>
      <c r="AY415" s="243" t="s">
        <v>143</v>
      </c>
    </row>
    <row r="416" s="13" customFormat="1">
      <c r="A416" s="13"/>
      <c r="B416" s="233"/>
      <c r="C416" s="234"/>
      <c r="D416" s="235" t="s">
        <v>155</v>
      </c>
      <c r="E416" s="236" t="s">
        <v>41</v>
      </c>
      <c r="F416" s="237" t="s">
        <v>180</v>
      </c>
      <c r="G416" s="234"/>
      <c r="H416" s="236" t="s">
        <v>41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155</v>
      </c>
      <c r="AU416" s="243" t="s">
        <v>91</v>
      </c>
      <c r="AV416" s="13" t="s">
        <v>89</v>
      </c>
      <c r="AW416" s="13" t="s">
        <v>42</v>
      </c>
      <c r="AX416" s="13" t="s">
        <v>81</v>
      </c>
      <c r="AY416" s="243" t="s">
        <v>143</v>
      </c>
    </row>
    <row r="417" s="14" customFormat="1">
      <c r="A417" s="14"/>
      <c r="B417" s="244"/>
      <c r="C417" s="245"/>
      <c r="D417" s="235" t="s">
        <v>155</v>
      </c>
      <c r="E417" s="246" t="s">
        <v>41</v>
      </c>
      <c r="F417" s="247" t="s">
        <v>373</v>
      </c>
      <c r="G417" s="245"/>
      <c r="H417" s="248">
        <v>24.800000000000001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155</v>
      </c>
      <c r="AU417" s="254" t="s">
        <v>91</v>
      </c>
      <c r="AV417" s="14" t="s">
        <v>91</v>
      </c>
      <c r="AW417" s="14" t="s">
        <v>42</v>
      </c>
      <c r="AX417" s="14" t="s">
        <v>81</v>
      </c>
      <c r="AY417" s="254" t="s">
        <v>143</v>
      </c>
    </row>
    <row r="418" s="15" customFormat="1">
      <c r="A418" s="15"/>
      <c r="B418" s="255"/>
      <c r="C418" s="256"/>
      <c r="D418" s="235" t="s">
        <v>155</v>
      </c>
      <c r="E418" s="257" t="s">
        <v>41</v>
      </c>
      <c r="F418" s="258" t="s">
        <v>161</v>
      </c>
      <c r="G418" s="256"/>
      <c r="H418" s="259">
        <v>55.799999999999997</v>
      </c>
      <c r="I418" s="260"/>
      <c r="J418" s="256"/>
      <c r="K418" s="256"/>
      <c r="L418" s="261"/>
      <c r="M418" s="262"/>
      <c r="N418" s="263"/>
      <c r="O418" s="263"/>
      <c r="P418" s="263"/>
      <c r="Q418" s="263"/>
      <c r="R418" s="263"/>
      <c r="S418" s="263"/>
      <c r="T418" s="26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5" t="s">
        <v>155</v>
      </c>
      <c r="AU418" s="265" t="s">
        <v>91</v>
      </c>
      <c r="AV418" s="15" t="s">
        <v>151</v>
      </c>
      <c r="AW418" s="15" t="s">
        <v>42</v>
      </c>
      <c r="AX418" s="15" t="s">
        <v>89</v>
      </c>
      <c r="AY418" s="265" t="s">
        <v>143</v>
      </c>
    </row>
    <row r="419" s="14" customFormat="1">
      <c r="A419" s="14"/>
      <c r="B419" s="244"/>
      <c r="C419" s="245"/>
      <c r="D419" s="235" t="s">
        <v>155</v>
      </c>
      <c r="E419" s="245"/>
      <c r="F419" s="247" t="s">
        <v>374</v>
      </c>
      <c r="G419" s="245"/>
      <c r="H419" s="248">
        <v>58.590000000000003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155</v>
      </c>
      <c r="AU419" s="254" t="s">
        <v>91</v>
      </c>
      <c r="AV419" s="14" t="s">
        <v>91</v>
      </c>
      <c r="AW419" s="14" t="s">
        <v>4</v>
      </c>
      <c r="AX419" s="14" t="s">
        <v>89</v>
      </c>
      <c r="AY419" s="254" t="s">
        <v>143</v>
      </c>
    </row>
    <row r="420" s="2" customFormat="1" ht="16.5" customHeight="1">
      <c r="A420" s="41"/>
      <c r="B420" s="42"/>
      <c r="C420" s="215" t="s">
        <v>276</v>
      </c>
      <c r="D420" s="215" t="s">
        <v>146</v>
      </c>
      <c r="E420" s="216" t="s">
        <v>375</v>
      </c>
      <c r="F420" s="217" t="s">
        <v>376</v>
      </c>
      <c r="G420" s="218" t="s">
        <v>166</v>
      </c>
      <c r="H420" s="219">
        <v>209.00999999999999</v>
      </c>
      <c r="I420" s="220"/>
      <c r="J420" s="221">
        <f>ROUND(I420*H420,2)</f>
        <v>0</v>
      </c>
      <c r="K420" s="217" t="s">
        <v>150</v>
      </c>
      <c r="L420" s="47"/>
      <c r="M420" s="222" t="s">
        <v>41</v>
      </c>
      <c r="N420" s="223" t="s">
        <v>52</v>
      </c>
      <c r="O420" s="87"/>
      <c r="P420" s="224">
        <f>O420*H420</f>
        <v>0</v>
      </c>
      <c r="Q420" s="224">
        <v>0.00020000000000000001</v>
      </c>
      <c r="R420" s="224">
        <f>Q420*H420</f>
        <v>0.041801999999999999</v>
      </c>
      <c r="S420" s="224">
        <v>0</v>
      </c>
      <c r="T420" s="225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6" t="s">
        <v>270</v>
      </c>
      <c r="AT420" s="226" t="s">
        <v>146</v>
      </c>
      <c r="AU420" s="226" t="s">
        <v>91</v>
      </c>
      <c r="AY420" s="19" t="s">
        <v>143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19" t="s">
        <v>89</v>
      </c>
      <c r="BK420" s="227">
        <f>ROUND(I420*H420,2)</f>
        <v>0</v>
      </c>
      <c r="BL420" s="19" t="s">
        <v>270</v>
      </c>
      <c r="BM420" s="226" t="s">
        <v>377</v>
      </c>
    </row>
    <row r="421" s="2" customFormat="1">
      <c r="A421" s="41"/>
      <c r="B421" s="42"/>
      <c r="C421" s="43"/>
      <c r="D421" s="228" t="s">
        <v>153</v>
      </c>
      <c r="E421" s="43"/>
      <c r="F421" s="229" t="s">
        <v>378</v>
      </c>
      <c r="G421" s="43"/>
      <c r="H421" s="43"/>
      <c r="I421" s="230"/>
      <c r="J421" s="43"/>
      <c r="K421" s="43"/>
      <c r="L421" s="47"/>
      <c r="M421" s="231"/>
      <c r="N421" s="232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19" t="s">
        <v>153</v>
      </c>
      <c r="AU421" s="19" t="s">
        <v>91</v>
      </c>
    </row>
    <row r="422" s="13" customFormat="1">
      <c r="A422" s="13"/>
      <c r="B422" s="233"/>
      <c r="C422" s="234"/>
      <c r="D422" s="235" t="s">
        <v>155</v>
      </c>
      <c r="E422" s="236" t="s">
        <v>41</v>
      </c>
      <c r="F422" s="237" t="s">
        <v>379</v>
      </c>
      <c r="G422" s="234"/>
      <c r="H422" s="236" t="s">
        <v>41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155</v>
      </c>
      <c r="AU422" s="243" t="s">
        <v>91</v>
      </c>
      <c r="AV422" s="13" t="s">
        <v>89</v>
      </c>
      <c r="AW422" s="13" t="s">
        <v>42</v>
      </c>
      <c r="AX422" s="13" t="s">
        <v>81</v>
      </c>
      <c r="AY422" s="243" t="s">
        <v>143</v>
      </c>
    </row>
    <row r="423" s="14" customFormat="1">
      <c r="A423" s="14"/>
      <c r="B423" s="244"/>
      <c r="C423" s="245"/>
      <c r="D423" s="235" t="s">
        <v>155</v>
      </c>
      <c r="E423" s="246" t="s">
        <v>41</v>
      </c>
      <c r="F423" s="247" t="s">
        <v>380</v>
      </c>
      <c r="G423" s="245"/>
      <c r="H423" s="248">
        <v>61.880000000000003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155</v>
      </c>
      <c r="AU423" s="254" t="s">
        <v>91</v>
      </c>
      <c r="AV423" s="14" t="s">
        <v>91</v>
      </c>
      <c r="AW423" s="14" t="s">
        <v>42</v>
      </c>
      <c r="AX423" s="14" t="s">
        <v>81</v>
      </c>
      <c r="AY423" s="254" t="s">
        <v>143</v>
      </c>
    </row>
    <row r="424" s="13" customFormat="1">
      <c r="A424" s="13"/>
      <c r="B424" s="233"/>
      <c r="C424" s="234"/>
      <c r="D424" s="235" t="s">
        <v>155</v>
      </c>
      <c r="E424" s="236" t="s">
        <v>41</v>
      </c>
      <c r="F424" s="237" t="s">
        <v>381</v>
      </c>
      <c r="G424" s="234"/>
      <c r="H424" s="236" t="s">
        <v>41</v>
      </c>
      <c r="I424" s="238"/>
      <c r="J424" s="234"/>
      <c r="K424" s="234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155</v>
      </c>
      <c r="AU424" s="243" t="s">
        <v>91</v>
      </c>
      <c r="AV424" s="13" t="s">
        <v>89</v>
      </c>
      <c r="AW424" s="13" t="s">
        <v>42</v>
      </c>
      <c r="AX424" s="13" t="s">
        <v>81</v>
      </c>
      <c r="AY424" s="243" t="s">
        <v>143</v>
      </c>
    </row>
    <row r="425" s="14" customFormat="1">
      <c r="A425" s="14"/>
      <c r="B425" s="244"/>
      <c r="C425" s="245"/>
      <c r="D425" s="235" t="s">
        <v>155</v>
      </c>
      <c r="E425" s="246" t="s">
        <v>41</v>
      </c>
      <c r="F425" s="247" t="s">
        <v>382</v>
      </c>
      <c r="G425" s="245"/>
      <c r="H425" s="248">
        <v>147.13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155</v>
      </c>
      <c r="AU425" s="254" t="s">
        <v>91</v>
      </c>
      <c r="AV425" s="14" t="s">
        <v>91</v>
      </c>
      <c r="AW425" s="14" t="s">
        <v>42</v>
      </c>
      <c r="AX425" s="14" t="s">
        <v>81</v>
      </c>
      <c r="AY425" s="254" t="s">
        <v>143</v>
      </c>
    </row>
    <row r="426" s="15" customFormat="1">
      <c r="A426" s="15"/>
      <c r="B426" s="255"/>
      <c r="C426" s="256"/>
      <c r="D426" s="235" t="s">
        <v>155</v>
      </c>
      <c r="E426" s="257" t="s">
        <v>41</v>
      </c>
      <c r="F426" s="258" t="s">
        <v>161</v>
      </c>
      <c r="G426" s="256"/>
      <c r="H426" s="259">
        <v>209.00999999999999</v>
      </c>
      <c r="I426" s="260"/>
      <c r="J426" s="256"/>
      <c r="K426" s="256"/>
      <c r="L426" s="261"/>
      <c r="M426" s="262"/>
      <c r="N426" s="263"/>
      <c r="O426" s="263"/>
      <c r="P426" s="263"/>
      <c r="Q426" s="263"/>
      <c r="R426" s="263"/>
      <c r="S426" s="263"/>
      <c r="T426" s="264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5" t="s">
        <v>155</v>
      </c>
      <c r="AU426" s="265" t="s">
        <v>91</v>
      </c>
      <c r="AV426" s="15" t="s">
        <v>151</v>
      </c>
      <c r="AW426" s="15" t="s">
        <v>42</v>
      </c>
      <c r="AX426" s="15" t="s">
        <v>89</v>
      </c>
      <c r="AY426" s="265" t="s">
        <v>143</v>
      </c>
    </row>
    <row r="427" s="2" customFormat="1" ht="24.15" customHeight="1">
      <c r="A427" s="41"/>
      <c r="B427" s="42"/>
      <c r="C427" s="215" t="s">
        <v>383</v>
      </c>
      <c r="D427" s="215" t="s">
        <v>146</v>
      </c>
      <c r="E427" s="216" t="s">
        <v>384</v>
      </c>
      <c r="F427" s="217" t="s">
        <v>385</v>
      </c>
      <c r="G427" s="218" t="s">
        <v>166</v>
      </c>
      <c r="H427" s="219">
        <v>209.00999999999999</v>
      </c>
      <c r="I427" s="220"/>
      <c r="J427" s="221">
        <f>ROUND(I427*H427,2)</f>
        <v>0</v>
      </c>
      <c r="K427" s="217" t="s">
        <v>150</v>
      </c>
      <c r="L427" s="47"/>
      <c r="M427" s="222" t="s">
        <v>41</v>
      </c>
      <c r="N427" s="223" t="s">
        <v>52</v>
      </c>
      <c r="O427" s="87"/>
      <c r="P427" s="224">
        <f>O427*H427</f>
        <v>0</v>
      </c>
      <c r="Q427" s="224">
        <v>0.00025999999999999998</v>
      </c>
      <c r="R427" s="224">
        <f>Q427*H427</f>
        <v>0.054342599999999991</v>
      </c>
      <c r="S427" s="224">
        <v>0</v>
      </c>
      <c r="T427" s="225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26" t="s">
        <v>270</v>
      </c>
      <c r="AT427" s="226" t="s">
        <v>146</v>
      </c>
      <c r="AU427" s="226" t="s">
        <v>91</v>
      </c>
      <c r="AY427" s="19" t="s">
        <v>143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19" t="s">
        <v>89</v>
      </c>
      <c r="BK427" s="227">
        <f>ROUND(I427*H427,2)</f>
        <v>0</v>
      </c>
      <c r="BL427" s="19" t="s">
        <v>270</v>
      </c>
      <c r="BM427" s="226" t="s">
        <v>386</v>
      </c>
    </row>
    <row r="428" s="2" customFormat="1">
      <c r="A428" s="41"/>
      <c r="B428" s="42"/>
      <c r="C428" s="43"/>
      <c r="D428" s="228" t="s">
        <v>153</v>
      </c>
      <c r="E428" s="43"/>
      <c r="F428" s="229" t="s">
        <v>387</v>
      </c>
      <c r="G428" s="43"/>
      <c r="H428" s="43"/>
      <c r="I428" s="230"/>
      <c r="J428" s="43"/>
      <c r="K428" s="43"/>
      <c r="L428" s="47"/>
      <c r="M428" s="231"/>
      <c r="N428" s="232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19" t="s">
        <v>153</v>
      </c>
      <c r="AU428" s="19" t="s">
        <v>91</v>
      </c>
    </row>
    <row r="429" s="12" customFormat="1" ht="25.92" customHeight="1">
      <c r="A429" s="12"/>
      <c r="B429" s="199"/>
      <c r="C429" s="200"/>
      <c r="D429" s="201" t="s">
        <v>80</v>
      </c>
      <c r="E429" s="202" t="s">
        <v>388</v>
      </c>
      <c r="F429" s="202" t="s">
        <v>389</v>
      </c>
      <c r="G429" s="200"/>
      <c r="H429" s="200"/>
      <c r="I429" s="203"/>
      <c r="J429" s="204">
        <f>BK429</f>
        <v>0</v>
      </c>
      <c r="K429" s="200"/>
      <c r="L429" s="205"/>
      <c r="M429" s="206"/>
      <c r="N429" s="207"/>
      <c r="O429" s="207"/>
      <c r="P429" s="208">
        <f>SUM(P430:P433)</f>
        <v>0</v>
      </c>
      <c r="Q429" s="207"/>
      <c r="R429" s="208">
        <f>SUM(R430:R433)</f>
        <v>0</v>
      </c>
      <c r="S429" s="207"/>
      <c r="T429" s="209">
        <f>SUM(T430:T433)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0" t="s">
        <v>151</v>
      </c>
      <c r="AT429" s="211" t="s">
        <v>80</v>
      </c>
      <c r="AU429" s="211" t="s">
        <v>81</v>
      </c>
      <c r="AY429" s="210" t="s">
        <v>143</v>
      </c>
      <c r="BK429" s="212">
        <f>SUM(BK430:BK433)</f>
        <v>0</v>
      </c>
    </row>
    <row r="430" s="2" customFormat="1" ht="16.5" customHeight="1">
      <c r="A430" s="41"/>
      <c r="B430" s="42"/>
      <c r="C430" s="215" t="s">
        <v>390</v>
      </c>
      <c r="D430" s="215" t="s">
        <v>146</v>
      </c>
      <c r="E430" s="216" t="s">
        <v>391</v>
      </c>
      <c r="F430" s="217" t="s">
        <v>392</v>
      </c>
      <c r="G430" s="218" t="s">
        <v>393</v>
      </c>
      <c r="H430" s="219">
        <v>8</v>
      </c>
      <c r="I430" s="220"/>
      <c r="J430" s="221">
        <f>ROUND(I430*H430,2)</f>
        <v>0</v>
      </c>
      <c r="K430" s="217" t="s">
        <v>150</v>
      </c>
      <c r="L430" s="47"/>
      <c r="M430" s="222" t="s">
        <v>41</v>
      </c>
      <c r="N430" s="223" t="s">
        <v>52</v>
      </c>
      <c r="O430" s="87"/>
      <c r="P430" s="224">
        <f>O430*H430</f>
        <v>0</v>
      </c>
      <c r="Q430" s="224">
        <v>0</v>
      </c>
      <c r="R430" s="224">
        <f>Q430*H430</f>
        <v>0</v>
      </c>
      <c r="S430" s="224">
        <v>0</v>
      </c>
      <c r="T430" s="225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26" t="s">
        <v>394</v>
      </c>
      <c r="AT430" s="226" t="s">
        <v>146</v>
      </c>
      <c r="AU430" s="226" t="s">
        <v>89</v>
      </c>
      <c r="AY430" s="19" t="s">
        <v>143</v>
      </c>
      <c r="BE430" s="227">
        <f>IF(N430="základní",J430,0)</f>
        <v>0</v>
      </c>
      <c r="BF430" s="227">
        <f>IF(N430="snížená",J430,0)</f>
        <v>0</v>
      </c>
      <c r="BG430" s="227">
        <f>IF(N430="zákl. přenesená",J430,0)</f>
        <v>0</v>
      </c>
      <c r="BH430" s="227">
        <f>IF(N430="sníž. přenesená",J430,0)</f>
        <v>0</v>
      </c>
      <c r="BI430" s="227">
        <f>IF(N430="nulová",J430,0)</f>
        <v>0</v>
      </c>
      <c r="BJ430" s="19" t="s">
        <v>89</v>
      </c>
      <c r="BK430" s="227">
        <f>ROUND(I430*H430,2)</f>
        <v>0</v>
      </c>
      <c r="BL430" s="19" t="s">
        <v>394</v>
      </c>
      <c r="BM430" s="226" t="s">
        <v>395</v>
      </c>
    </row>
    <row r="431" s="2" customFormat="1">
      <c r="A431" s="41"/>
      <c r="B431" s="42"/>
      <c r="C431" s="43"/>
      <c r="D431" s="228" t="s">
        <v>153</v>
      </c>
      <c r="E431" s="43"/>
      <c r="F431" s="229" t="s">
        <v>396</v>
      </c>
      <c r="G431" s="43"/>
      <c r="H431" s="43"/>
      <c r="I431" s="230"/>
      <c r="J431" s="43"/>
      <c r="K431" s="43"/>
      <c r="L431" s="47"/>
      <c r="M431" s="231"/>
      <c r="N431" s="232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19" t="s">
        <v>153</v>
      </c>
      <c r="AU431" s="19" t="s">
        <v>89</v>
      </c>
    </row>
    <row r="432" s="13" customFormat="1">
      <c r="A432" s="13"/>
      <c r="B432" s="233"/>
      <c r="C432" s="234"/>
      <c r="D432" s="235" t="s">
        <v>155</v>
      </c>
      <c r="E432" s="236" t="s">
        <v>41</v>
      </c>
      <c r="F432" s="237" t="s">
        <v>397</v>
      </c>
      <c r="G432" s="234"/>
      <c r="H432" s="236" t="s">
        <v>41</v>
      </c>
      <c r="I432" s="238"/>
      <c r="J432" s="234"/>
      <c r="K432" s="234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155</v>
      </c>
      <c r="AU432" s="243" t="s">
        <v>89</v>
      </c>
      <c r="AV432" s="13" t="s">
        <v>89</v>
      </c>
      <c r="AW432" s="13" t="s">
        <v>42</v>
      </c>
      <c r="AX432" s="13" t="s">
        <v>81</v>
      </c>
      <c r="AY432" s="243" t="s">
        <v>143</v>
      </c>
    </row>
    <row r="433" s="14" customFormat="1">
      <c r="A433" s="14"/>
      <c r="B433" s="244"/>
      <c r="C433" s="245"/>
      <c r="D433" s="235" t="s">
        <v>155</v>
      </c>
      <c r="E433" s="246" t="s">
        <v>41</v>
      </c>
      <c r="F433" s="247" t="s">
        <v>225</v>
      </c>
      <c r="G433" s="245"/>
      <c r="H433" s="248">
        <v>8</v>
      </c>
      <c r="I433" s="249"/>
      <c r="J433" s="245"/>
      <c r="K433" s="245"/>
      <c r="L433" s="250"/>
      <c r="M433" s="288"/>
      <c r="N433" s="289"/>
      <c r="O433" s="289"/>
      <c r="P433" s="289"/>
      <c r="Q433" s="289"/>
      <c r="R433" s="289"/>
      <c r="S433" s="289"/>
      <c r="T433" s="29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155</v>
      </c>
      <c r="AU433" s="254" t="s">
        <v>89</v>
      </c>
      <c r="AV433" s="14" t="s">
        <v>91</v>
      </c>
      <c r="AW433" s="14" t="s">
        <v>42</v>
      </c>
      <c r="AX433" s="14" t="s">
        <v>89</v>
      </c>
      <c r="AY433" s="254" t="s">
        <v>143</v>
      </c>
    </row>
    <row r="434" s="2" customFormat="1" ht="6.96" customHeight="1">
      <c r="A434" s="41"/>
      <c r="B434" s="62"/>
      <c r="C434" s="63"/>
      <c r="D434" s="63"/>
      <c r="E434" s="63"/>
      <c r="F434" s="63"/>
      <c r="G434" s="63"/>
      <c r="H434" s="63"/>
      <c r="I434" s="63"/>
      <c r="J434" s="63"/>
      <c r="K434" s="63"/>
      <c r="L434" s="47"/>
      <c r="M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</row>
  </sheetData>
  <sheetProtection sheet="1" autoFilter="0" formatColumns="0" formatRows="0" objects="1" scenarios="1" spinCount="100000" saltValue="Or9tcr0ehfgZeFGA26a/WaFlB+oDt+b3qqq9WPCWhC+CqR567xFAN5Q7iBNVLC49PKIwKAzYigHDJX8zRBH8+g==" hashValue="PGrNmMAsCQ0JExmX6kUTXjeGaYy6ddmpUX+0rVdwAKjKhw6cmQ/VkQflnJ2JFEG/i4r2sInwuj+2K+PglT4o/g==" algorithmName="SHA-512" password="CC35"/>
  <autoFilter ref="C88:K43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2_01/310238211"/>
    <hyperlink ref="F102" r:id="rId2" display="https://podminky.urs.cz/item/CS_URS_2022_01/611321131"/>
    <hyperlink ref="F122" r:id="rId3" display="https://podminky.urs.cz/item/CS_URS_2022_01/612321131"/>
    <hyperlink ref="F149" r:id="rId4" display="https://podminky.urs.cz/item/CS_URS_2022_01/612325213"/>
    <hyperlink ref="F159" r:id="rId5" display="https://podminky.urs.cz/item/CS_URS_2022_01/622525103"/>
    <hyperlink ref="F168" r:id="rId6" display="https://podminky.urs.cz/item/CS_URS_2022_01/915111115"/>
    <hyperlink ref="F174" r:id="rId7" display="https://podminky.urs.cz/item/CS_URS_2022_01/949101111"/>
    <hyperlink ref="F210" r:id="rId8" display="https://podminky.urs.cz/item/CS_URS_2022_01/952901111"/>
    <hyperlink ref="F246" r:id="rId9" display="https://podminky.urs.cz/item/CS_URS_2022_01/953943211"/>
    <hyperlink ref="F253" r:id="rId10" display="https://podminky.urs.cz/item/CS_URS_2022_01/985131311"/>
    <hyperlink ref="F255" r:id="rId11" display="https://podminky.urs.cz/item/CS_URS_2022_01/985132311"/>
    <hyperlink ref="F258" r:id="rId12" display="https://podminky.urs.cz/item/CS_URS_2022_01/998017001"/>
    <hyperlink ref="F262" r:id="rId13" display="https://podminky.urs.cz/item/CS_URS_2022_01/767810112"/>
    <hyperlink ref="F269" r:id="rId14" display="https://podminky.urs.cz/item/CS_URS_2022_01/998767101"/>
    <hyperlink ref="F272" r:id="rId15" display="https://podminky.urs.cz/item/CS_URS_2022_01/783306805"/>
    <hyperlink ref="F274" r:id="rId16" display="https://podminky.urs.cz/item/CS_URS_2022_01/783314201"/>
    <hyperlink ref="F276" r:id="rId17" display="https://podminky.urs.cz/item/CS_URS_2022_01/783315101"/>
    <hyperlink ref="F278" r:id="rId18" display="https://podminky.urs.cz/item/CS_URS_2022_01/783317101"/>
    <hyperlink ref="F301" r:id="rId19" display="https://podminky.urs.cz/item/CS_URS_2022_01/783901551"/>
    <hyperlink ref="F320" r:id="rId20" display="https://podminky.urs.cz/item/CS_URS_2022_01/783933151"/>
    <hyperlink ref="F358" r:id="rId21" display="https://podminky.urs.cz/item/CS_URS_2022_01/783937163"/>
    <hyperlink ref="F361" r:id="rId22" display="https://podminky.urs.cz/item/CS_URS_2022_01/784111001"/>
    <hyperlink ref="F363" r:id="rId23" display="https://podminky.urs.cz/item/CS_URS_2022_01/784171101"/>
    <hyperlink ref="F389" r:id="rId24" display="https://podminky.urs.cz/item/CS_URS_2022_01/784171111"/>
    <hyperlink ref="F421" r:id="rId25" display="https://podminky.urs.cz/item/CS_URS_2022_01/784181121"/>
    <hyperlink ref="F428" r:id="rId26" display="https://podminky.urs.cz/item/CS_URS_2022_01/784211101"/>
    <hyperlink ref="F431" r:id="rId27" display="https://podminky.urs.cz/item/CS_URS_2022_01/HZS13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91</v>
      </c>
    </row>
    <row r="4" s="1" customFormat="1" ht="24.96" customHeight="1">
      <c r="B4" s="22"/>
      <c r="D4" s="143" t="s">
        <v>111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stávající plynové kotelny</v>
      </c>
      <c r="F7" s="145"/>
      <c r="G7" s="145"/>
      <c r="H7" s="145"/>
      <c r="L7" s="22"/>
    </row>
    <row r="8" s="1" customFormat="1" ht="12" customHeight="1">
      <c r="B8" s="22"/>
      <c r="D8" s="145" t="s">
        <v>112</v>
      </c>
      <c r="L8" s="22"/>
    </row>
    <row r="9" s="2" customFormat="1" ht="16.5" customHeight="1">
      <c r="A9" s="41"/>
      <c r="B9" s="47"/>
      <c r="C9" s="41"/>
      <c r="D9" s="41"/>
      <c r="E9" s="146" t="s">
        <v>398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399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400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41</v>
      </c>
      <c r="G13" s="41"/>
      <c r="H13" s="41"/>
      <c r="I13" s="145" t="s">
        <v>20</v>
      </c>
      <c r="J13" s="136" t="s">
        <v>41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19. 5. 2022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30</v>
      </c>
      <c r="E16" s="41"/>
      <c r="F16" s="41"/>
      <c r="G16" s="41"/>
      <c r="H16" s="41"/>
      <c r="I16" s="145" t="s">
        <v>31</v>
      </c>
      <c r="J16" s="136" t="s">
        <v>32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5" t="s">
        <v>34</v>
      </c>
      <c r="J17" s="136" t="s">
        <v>35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36</v>
      </c>
      <c r="E19" s="41"/>
      <c r="F19" s="41"/>
      <c r="G19" s="41"/>
      <c r="H19" s="41"/>
      <c r="I19" s="145" t="s">
        <v>31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34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38</v>
      </c>
      <c r="E22" s="41"/>
      <c r="F22" s="41"/>
      <c r="G22" s="41"/>
      <c r="H22" s="41"/>
      <c r="I22" s="145" t="s">
        <v>31</v>
      </c>
      <c r="J22" s="136" t="s">
        <v>39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40</v>
      </c>
      <c r="F23" s="41"/>
      <c r="G23" s="41"/>
      <c r="H23" s="41"/>
      <c r="I23" s="145" t="s">
        <v>34</v>
      </c>
      <c r="J23" s="136" t="s">
        <v>41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43</v>
      </c>
      <c r="E25" s="41"/>
      <c r="F25" s="41"/>
      <c r="G25" s="41"/>
      <c r="H25" s="41"/>
      <c r="I25" s="145" t="s">
        <v>31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34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45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0"/>
      <c r="B29" s="151"/>
      <c r="C29" s="150"/>
      <c r="D29" s="150"/>
      <c r="E29" s="152" t="s">
        <v>46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47</v>
      </c>
      <c r="E32" s="41"/>
      <c r="F32" s="41"/>
      <c r="G32" s="41"/>
      <c r="H32" s="41"/>
      <c r="I32" s="41"/>
      <c r="J32" s="156">
        <f>ROUND(J99,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49</v>
      </c>
      <c r="G34" s="41"/>
      <c r="H34" s="41"/>
      <c r="I34" s="157" t="s">
        <v>48</v>
      </c>
      <c r="J34" s="157" t="s">
        <v>50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51</v>
      </c>
      <c r="E35" s="145" t="s">
        <v>52</v>
      </c>
      <c r="F35" s="159">
        <f>ROUND((SUM(BE99:BE247)),  2)</f>
        <v>0</v>
      </c>
      <c r="G35" s="41"/>
      <c r="H35" s="41"/>
      <c r="I35" s="160">
        <v>0.20999999999999999</v>
      </c>
      <c r="J35" s="159">
        <f>ROUND(((SUM(BE99:BE247))*I35),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53</v>
      </c>
      <c r="F36" s="159">
        <f>ROUND((SUM(BF99:BF247)),  2)</f>
        <v>0</v>
      </c>
      <c r="G36" s="41"/>
      <c r="H36" s="41"/>
      <c r="I36" s="160">
        <v>0.14999999999999999</v>
      </c>
      <c r="J36" s="159">
        <f>ROUND(((SUM(BF99:BF247))*I36),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54</v>
      </c>
      <c r="F37" s="159">
        <f>ROUND((SUM(BG99:BG247)),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55</v>
      </c>
      <c r="F38" s="159">
        <f>ROUND((SUM(BH99:BH247)),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56</v>
      </c>
      <c r="F39" s="159">
        <f>ROUND((SUM(BI99:BI247)),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57</v>
      </c>
      <c r="E41" s="163"/>
      <c r="F41" s="163"/>
      <c r="G41" s="164" t="s">
        <v>58</v>
      </c>
      <c r="H41" s="165" t="s">
        <v>59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stávající plynové kotelny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398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399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D.1.4.a - Technologická část ÚT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pozemek parc. č. . 2401/24 , Plzeň</v>
      </c>
      <c r="G56" s="43"/>
      <c r="H56" s="43"/>
      <c r="I56" s="34" t="s">
        <v>24</v>
      </c>
      <c r="J56" s="75" t="str">
        <f>IF(J14="","",J14)</f>
        <v>19. 5. 2022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4" t="s">
        <v>30</v>
      </c>
      <c r="D58" s="43"/>
      <c r="E58" s="43"/>
      <c r="F58" s="29" t="str">
        <f>E17</f>
        <v>MŠ pro zrakově postižené a vady řeči</v>
      </c>
      <c r="G58" s="43"/>
      <c r="H58" s="43"/>
      <c r="I58" s="34" t="s">
        <v>38</v>
      </c>
      <c r="J58" s="39" t="str">
        <f>E23</f>
        <v>ing. arch. Pavel Šticha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34" t="s">
        <v>43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115</v>
      </c>
      <c r="D61" s="174"/>
      <c r="E61" s="174"/>
      <c r="F61" s="174"/>
      <c r="G61" s="174"/>
      <c r="H61" s="174"/>
      <c r="I61" s="174"/>
      <c r="J61" s="175" t="s">
        <v>116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79</v>
      </c>
      <c r="D63" s="43"/>
      <c r="E63" s="43"/>
      <c r="F63" s="43"/>
      <c r="G63" s="43"/>
      <c r="H63" s="43"/>
      <c r="I63" s="43"/>
      <c r="J63" s="105">
        <f>J99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117</v>
      </c>
    </row>
    <row r="64" s="9" customFormat="1" ht="24.96" customHeight="1">
      <c r="A64" s="9"/>
      <c r="B64" s="177"/>
      <c r="C64" s="178"/>
      <c r="D64" s="179" t="s">
        <v>401</v>
      </c>
      <c r="E64" s="180"/>
      <c r="F64" s="180"/>
      <c r="G64" s="180"/>
      <c r="H64" s="180"/>
      <c r="I64" s="180"/>
      <c r="J64" s="181">
        <f>J100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402</v>
      </c>
      <c r="E65" s="185"/>
      <c r="F65" s="185"/>
      <c r="G65" s="185"/>
      <c r="H65" s="185"/>
      <c r="I65" s="185"/>
      <c r="J65" s="186">
        <f>J101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403</v>
      </c>
      <c r="E66" s="185"/>
      <c r="F66" s="185"/>
      <c r="G66" s="185"/>
      <c r="H66" s="185"/>
      <c r="I66" s="185"/>
      <c r="J66" s="186">
        <f>J129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404</v>
      </c>
      <c r="E67" s="185"/>
      <c r="F67" s="185"/>
      <c r="G67" s="185"/>
      <c r="H67" s="185"/>
      <c r="I67" s="185"/>
      <c r="J67" s="186">
        <f>J133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405</v>
      </c>
      <c r="E68" s="185"/>
      <c r="F68" s="185"/>
      <c r="G68" s="185"/>
      <c r="H68" s="185"/>
      <c r="I68" s="185"/>
      <c r="J68" s="186">
        <f>J154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406</v>
      </c>
      <c r="E69" s="185"/>
      <c r="F69" s="185"/>
      <c r="G69" s="185"/>
      <c r="H69" s="185"/>
      <c r="I69" s="185"/>
      <c r="J69" s="186">
        <f>J160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407</v>
      </c>
      <c r="E70" s="185"/>
      <c r="F70" s="185"/>
      <c r="G70" s="185"/>
      <c r="H70" s="185"/>
      <c r="I70" s="185"/>
      <c r="J70" s="186">
        <f>J177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408</v>
      </c>
      <c r="E71" s="185"/>
      <c r="F71" s="185"/>
      <c r="G71" s="185"/>
      <c r="H71" s="185"/>
      <c r="I71" s="185"/>
      <c r="J71" s="186">
        <f>J179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409</v>
      </c>
      <c r="E72" s="185"/>
      <c r="F72" s="185"/>
      <c r="G72" s="185"/>
      <c r="H72" s="185"/>
      <c r="I72" s="185"/>
      <c r="J72" s="186">
        <f>J181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410</v>
      </c>
      <c r="E73" s="185"/>
      <c r="F73" s="185"/>
      <c r="G73" s="185"/>
      <c r="H73" s="185"/>
      <c r="I73" s="185"/>
      <c r="J73" s="186">
        <f>J212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411</v>
      </c>
      <c r="E74" s="185"/>
      <c r="F74" s="185"/>
      <c r="G74" s="185"/>
      <c r="H74" s="185"/>
      <c r="I74" s="185"/>
      <c r="J74" s="186">
        <f>J214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412</v>
      </c>
      <c r="E75" s="185"/>
      <c r="F75" s="185"/>
      <c r="G75" s="185"/>
      <c r="H75" s="185"/>
      <c r="I75" s="185"/>
      <c r="J75" s="186">
        <f>J218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413</v>
      </c>
      <c r="E76" s="185"/>
      <c r="F76" s="185"/>
      <c r="G76" s="185"/>
      <c r="H76" s="185"/>
      <c r="I76" s="185"/>
      <c r="J76" s="186">
        <f>J220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414</v>
      </c>
      <c r="E77" s="185"/>
      <c r="F77" s="185"/>
      <c r="G77" s="185"/>
      <c r="H77" s="185"/>
      <c r="I77" s="185"/>
      <c r="J77" s="186">
        <f>J230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3" s="2" customFormat="1" ht="6.96" customHeight="1">
      <c r="A83" s="41"/>
      <c r="B83" s="64"/>
      <c r="C83" s="65"/>
      <c r="D83" s="65"/>
      <c r="E83" s="65"/>
      <c r="F83" s="65"/>
      <c r="G83" s="65"/>
      <c r="H83" s="65"/>
      <c r="I83" s="65"/>
      <c r="J83" s="65"/>
      <c r="K83" s="65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4.96" customHeight="1">
      <c r="A84" s="41"/>
      <c r="B84" s="42"/>
      <c r="C84" s="25" t="s">
        <v>128</v>
      </c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4" t="s">
        <v>16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172" t="str">
        <f>E7</f>
        <v>Rekonstrukce stávající plynové kotelny</v>
      </c>
      <c r="F87" s="34"/>
      <c r="G87" s="34"/>
      <c r="H87" s="34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" customFormat="1" ht="12" customHeight="1">
      <c r="B88" s="23"/>
      <c r="C88" s="34" t="s">
        <v>112</v>
      </c>
      <c r="D88" s="24"/>
      <c r="E88" s="24"/>
      <c r="F88" s="24"/>
      <c r="G88" s="24"/>
      <c r="H88" s="24"/>
      <c r="I88" s="24"/>
      <c r="J88" s="24"/>
      <c r="K88" s="24"/>
      <c r="L88" s="22"/>
    </row>
    <row r="89" s="2" customFormat="1" ht="16.5" customHeight="1">
      <c r="A89" s="41"/>
      <c r="B89" s="42"/>
      <c r="C89" s="43"/>
      <c r="D89" s="43"/>
      <c r="E89" s="172" t="s">
        <v>398</v>
      </c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4" t="s">
        <v>399</v>
      </c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72" t="str">
        <f>E11</f>
        <v>D.1.4.a - Technologická část ÚT</v>
      </c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4" t="s">
        <v>22</v>
      </c>
      <c r="D93" s="43"/>
      <c r="E93" s="43"/>
      <c r="F93" s="29" t="str">
        <f>F14</f>
        <v>pozemek parc. č. . 2401/24 , Plzeň</v>
      </c>
      <c r="G93" s="43"/>
      <c r="H93" s="43"/>
      <c r="I93" s="34" t="s">
        <v>24</v>
      </c>
      <c r="J93" s="75" t="str">
        <f>IF(J14="","",J14)</f>
        <v>19. 5. 2022</v>
      </c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25.65" customHeight="1">
      <c r="A95" s="41"/>
      <c r="B95" s="42"/>
      <c r="C95" s="34" t="s">
        <v>30</v>
      </c>
      <c r="D95" s="43"/>
      <c r="E95" s="43"/>
      <c r="F95" s="29" t="str">
        <f>E17</f>
        <v>MŠ pro zrakově postižené a vady řeči</v>
      </c>
      <c r="G95" s="43"/>
      <c r="H95" s="43"/>
      <c r="I95" s="34" t="s">
        <v>38</v>
      </c>
      <c r="J95" s="39" t="str">
        <f>E23</f>
        <v>ing. arch. Pavel Šticha</v>
      </c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4" t="s">
        <v>36</v>
      </c>
      <c r="D96" s="43"/>
      <c r="E96" s="43"/>
      <c r="F96" s="29" t="str">
        <f>IF(E20="","",E20)</f>
        <v>Vyplň údaj</v>
      </c>
      <c r="G96" s="43"/>
      <c r="H96" s="43"/>
      <c r="I96" s="34" t="s">
        <v>43</v>
      </c>
      <c r="J96" s="39" t="str">
        <f>E26</f>
        <v xml:space="preserve"> </v>
      </c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1" customFormat="1" ht="29.28" customHeight="1">
      <c r="A98" s="188"/>
      <c r="B98" s="189"/>
      <c r="C98" s="190" t="s">
        <v>129</v>
      </c>
      <c r="D98" s="191" t="s">
        <v>66</v>
      </c>
      <c r="E98" s="191" t="s">
        <v>62</v>
      </c>
      <c r="F98" s="191" t="s">
        <v>63</v>
      </c>
      <c r="G98" s="191" t="s">
        <v>130</v>
      </c>
      <c r="H98" s="191" t="s">
        <v>131</v>
      </c>
      <c r="I98" s="191" t="s">
        <v>132</v>
      </c>
      <c r="J98" s="191" t="s">
        <v>116</v>
      </c>
      <c r="K98" s="192" t="s">
        <v>133</v>
      </c>
      <c r="L98" s="193"/>
      <c r="M98" s="95" t="s">
        <v>41</v>
      </c>
      <c r="N98" s="96" t="s">
        <v>51</v>
      </c>
      <c r="O98" s="96" t="s">
        <v>134</v>
      </c>
      <c r="P98" s="96" t="s">
        <v>135</v>
      </c>
      <c r="Q98" s="96" t="s">
        <v>136</v>
      </c>
      <c r="R98" s="96" t="s">
        <v>137</v>
      </c>
      <c r="S98" s="96" t="s">
        <v>138</v>
      </c>
      <c r="T98" s="97" t="s">
        <v>139</v>
      </c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</row>
    <row r="99" s="2" customFormat="1" ht="22.8" customHeight="1">
      <c r="A99" s="41"/>
      <c r="B99" s="42"/>
      <c r="C99" s="102" t="s">
        <v>140</v>
      </c>
      <c r="D99" s="43"/>
      <c r="E99" s="43"/>
      <c r="F99" s="43"/>
      <c r="G99" s="43"/>
      <c r="H99" s="43"/>
      <c r="I99" s="43"/>
      <c r="J99" s="194">
        <f>BK99</f>
        <v>0</v>
      </c>
      <c r="K99" s="43"/>
      <c r="L99" s="47"/>
      <c r="M99" s="98"/>
      <c r="N99" s="195"/>
      <c r="O99" s="99"/>
      <c r="P99" s="196">
        <f>P100</f>
        <v>0</v>
      </c>
      <c r="Q99" s="99"/>
      <c r="R99" s="196">
        <f>R100</f>
        <v>0</v>
      </c>
      <c r="S99" s="99"/>
      <c r="T99" s="197">
        <f>T100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80</v>
      </c>
      <c r="AU99" s="19" t="s">
        <v>117</v>
      </c>
      <c r="BK99" s="198">
        <f>BK100</f>
        <v>0</v>
      </c>
    </row>
    <row r="100" s="12" customFormat="1" ht="25.92" customHeight="1">
      <c r="A100" s="12"/>
      <c r="B100" s="199"/>
      <c r="C100" s="200"/>
      <c r="D100" s="201" t="s">
        <v>80</v>
      </c>
      <c r="E100" s="202" t="s">
        <v>415</v>
      </c>
      <c r="F100" s="202" t="s">
        <v>416</v>
      </c>
      <c r="G100" s="200"/>
      <c r="H100" s="200"/>
      <c r="I100" s="203"/>
      <c r="J100" s="204">
        <f>BK100</f>
        <v>0</v>
      </c>
      <c r="K100" s="200"/>
      <c r="L100" s="205"/>
      <c r="M100" s="206"/>
      <c r="N100" s="207"/>
      <c r="O100" s="207"/>
      <c r="P100" s="208">
        <f>P101+P129+P133+P154+P160+P177+P179+P181+P212+P214+P218+P220+P230</f>
        <v>0</v>
      </c>
      <c r="Q100" s="207"/>
      <c r="R100" s="208">
        <f>R101+R129+R133+R154+R160+R177+R179+R181+R212+R214+R218+R220+R230</f>
        <v>0</v>
      </c>
      <c r="S100" s="207"/>
      <c r="T100" s="209">
        <f>T101+T129+T133+T154+T160+T177+T179+T181+T212+T214+T218+T220+T230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89</v>
      </c>
      <c r="AT100" s="211" t="s">
        <v>80</v>
      </c>
      <c r="AU100" s="211" t="s">
        <v>81</v>
      </c>
      <c r="AY100" s="210" t="s">
        <v>143</v>
      </c>
      <c r="BK100" s="212">
        <f>BK101+BK129+BK133+BK154+BK160+BK177+BK179+BK181+BK212+BK214+BK218+BK220+BK230</f>
        <v>0</v>
      </c>
    </row>
    <row r="101" s="12" customFormat="1" ht="22.8" customHeight="1">
      <c r="A101" s="12"/>
      <c r="B101" s="199"/>
      <c r="C101" s="200"/>
      <c r="D101" s="201" t="s">
        <v>80</v>
      </c>
      <c r="E101" s="213" t="s">
        <v>417</v>
      </c>
      <c r="F101" s="213" t="s">
        <v>418</v>
      </c>
      <c r="G101" s="200"/>
      <c r="H101" s="200"/>
      <c r="I101" s="203"/>
      <c r="J101" s="214">
        <f>BK101</f>
        <v>0</v>
      </c>
      <c r="K101" s="200"/>
      <c r="L101" s="205"/>
      <c r="M101" s="206"/>
      <c r="N101" s="207"/>
      <c r="O101" s="207"/>
      <c r="P101" s="208">
        <f>SUM(P102:P128)</f>
        <v>0</v>
      </c>
      <c r="Q101" s="207"/>
      <c r="R101" s="208">
        <f>SUM(R102:R128)</f>
        <v>0</v>
      </c>
      <c r="S101" s="207"/>
      <c r="T101" s="209">
        <f>SUM(T102:T128)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91</v>
      </c>
      <c r="AT101" s="211" t="s">
        <v>80</v>
      </c>
      <c r="AU101" s="211" t="s">
        <v>89</v>
      </c>
      <c r="AY101" s="210" t="s">
        <v>143</v>
      </c>
      <c r="BK101" s="212">
        <f>SUM(BK102:BK128)</f>
        <v>0</v>
      </c>
    </row>
    <row r="102" s="2" customFormat="1" ht="44.25" customHeight="1">
      <c r="A102" s="41"/>
      <c r="B102" s="42"/>
      <c r="C102" s="215" t="s">
        <v>89</v>
      </c>
      <c r="D102" s="215" t="s">
        <v>146</v>
      </c>
      <c r="E102" s="216" t="s">
        <v>419</v>
      </c>
      <c r="F102" s="217" t="s">
        <v>420</v>
      </c>
      <c r="G102" s="218" t="s">
        <v>421</v>
      </c>
      <c r="H102" s="219">
        <v>1</v>
      </c>
      <c r="I102" s="220"/>
      <c r="J102" s="221">
        <f>ROUND(I102*H102,2)</f>
        <v>0</v>
      </c>
      <c r="K102" s="217" t="s">
        <v>41</v>
      </c>
      <c r="L102" s="47"/>
      <c r="M102" s="222" t="s">
        <v>41</v>
      </c>
      <c r="N102" s="223" t="s">
        <v>52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270</v>
      </c>
      <c r="AT102" s="226" t="s">
        <v>146</v>
      </c>
      <c r="AU102" s="226" t="s">
        <v>91</v>
      </c>
      <c r="AY102" s="19" t="s">
        <v>143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89</v>
      </c>
      <c r="BK102" s="227">
        <f>ROUND(I102*H102,2)</f>
        <v>0</v>
      </c>
      <c r="BL102" s="19" t="s">
        <v>270</v>
      </c>
      <c r="BM102" s="226" t="s">
        <v>91</v>
      </c>
    </row>
    <row r="103" s="2" customFormat="1" ht="33" customHeight="1">
      <c r="A103" s="41"/>
      <c r="B103" s="42"/>
      <c r="C103" s="215" t="s">
        <v>91</v>
      </c>
      <c r="D103" s="215" t="s">
        <v>146</v>
      </c>
      <c r="E103" s="216" t="s">
        <v>422</v>
      </c>
      <c r="F103" s="217" t="s">
        <v>423</v>
      </c>
      <c r="G103" s="218" t="s">
        <v>421</v>
      </c>
      <c r="H103" s="219">
        <v>1</v>
      </c>
      <c r="I103" s="220"/>
      <c r="J103" s="221">
        <f>ROUND(I103*H103,2)</f>
        <v>0</v>
      </c>
      <c r="K103" s="217" t="s">
        <v>41</v>
      </c>
      <c r="L103" s="47"/>
      <c r="M103" s="222" t="s">
        <v>41</v>
      </c>
      <c r="N103" s="223" t="s">
        <v>52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270</v>
      </c>
      <c r="AT103" s="226" t="s">
        <v>146</v>
      </c>
      <c r="AU103" s="226" t="s">
        <v>91</v>
      </c>
      <c r="AY103" s="19" t="s">
        <v>143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89</v>
      </c>
      <c r="BK103" s="227">
        <f>ROUND(I103*H103,2)</f>
        <v>0</v>
      </c>
      <c r="BL103" s="19" t="s">
        <v>270</v>
      </c>
      <c r="BM103" s="226" t="s">
        <v>151</v>
      </c>
    </row>
    <row r="104" s="2" customFormat="1" ht="16.5" customHeight="1">
      <c r="A104" s="41"/>
      <c r="B104" s="42"/>
      <c r="C104" s="215" t="s">
        <v>144</v>
      </c>
      <c r="D104" s="215" t="s">
        <v>146</v>
      </c>
      <c r="E104" s="216" t="s">
        <v>424</v>
      </c>
      <c r="F104" s="217" t="s">
        <v>425</v>
      </c>
      <c r="G104" s="218" t="s">
        <v>198</v>
      </c>
      <c r="H104" s="219">
        <v>2</v>
      </c>
      <c r="I104" s="220"/>
      <c r="J104" s="221">
        <f>ROUND(I104*H104,2)</f>
        <v>0</v>
      </c>
      <c r="K104" s="217" t="s">
        <v>41</v>
      </c>
      <c r="L104" s="47"/>
      <c r="M104" s="222" t="s">
        <v>41</v>
      </c>
      <c r="N104" s="223" t="s">
        <v>52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270</v>
      </c>
      <c r="AT104" s="226" t="s">
        <v>146</v>
      </c>
      <c r="AU104" s="226" t="s">
        <v>91</v>
      </c>
      <c r="AY104" s="19" t="s">
        <v>143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89</v>
      </c>
      <c r="BK104" s="227">
        <f>ROUND(I104*H104,2)</f>
        <v>0</v>
      </c>
      <c r="BL104" s="19" t="s">
        <v>270</v>
      </c>
      <c r="BM104" s="226" t="s">
        <v>162</v>
      </c>
    </row>
    <row r="105" s="2" customFormat="1" ht="16.5" customHeight="1">
      <c r="A105" s="41"/>
      <c r="B105" s="42"/>
      <c r="C105" s="215" t="s">
        <v>151</v>
      </c>
      <c r="D105" s="215" t="s">
        <v>146</v>
      </c>
      <c r="E105" s="216" t="s">
        <v>426</v>
      </c>
      <c r="F105" s="217" t="s">
        <v>427</v>
      </c>
      <c r="G105" s="218" t="s">
        <v>198</v>
      </c>
      <c r="H105" s="219">
        <v>2</v>
      </c>
      <c r="I105" s="220"/>
      <c r="J105" s="221">
        <f>ROUND(I105*H105,2)</f>
        <v>0</v>
      </c>
      <c r="K105" s="217" t="s">
        <v>41</v>
      </c>
      <c r="L105" s="47"/>
      <c r="M105" s="222" t="s">
        <v>41</v>
      </c>
      <c r="N105" s="223" t="s">
        <v>52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270</v>
      </c>
      <c r="AT105" s="226" t="s">
        <v>146</v>
      </c>
      <c r="AU105" s="226" t="s">
        <v>91</v>
      </c>
      <c r="AY105" s="19" t="s">
        <v>143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89</v>
      </c>
      <c r="BK105" s="227">
        <f>ROUND(I105*H105,2)</f>
        <v>0</v>
      </c>
      <c r="BL105" s="19" t="s">
        <v>270</v>
      </c>
      <c r="BM105" s="226" t="s">
        <v>225</v>
      </c>
    </row>
    <row r="106" s="2" customFormat="1" ht="16.5" customHeight="1">
      <c r="A106" s="41"/>
      <c r="B106" s="42"/>
      <c r="C106" s="215" t="s">
        <v>203</v>
      </c>
      <c r="D106" s="215" t="s">
        <v>146</v>
      </c>
      <c r="E106" s="216" t="s">
        <v>428</v>
      </c>
      <c r="F106" s="217" t="s">
        <v>429</v>
      </c>
      <c r="G106" s="218" t="s">
        <v>421</v>
      </c>
      <c r="H106" s="219">
        <v>2</v>
      </c>
      <c r="I106" s="220"/>
      <c r="J106" s="221">
        <f>ROUND(I106*H106,2)</f>
        <v>0</v>
      </c>
      <c r="K106" s="217" t="s">
        <v>41</v>
      </c>
      <c r="L106" s="47"/>
      <c r="M106" s="222" t="s">
        <v>41</v>
      </c>
      <c r="N106" s="223" t="s">
        <v>52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270</v>
      </c>
      <c r="AT106" s="226" t="s">
        <v>146</v>
      </c>
      <c r="AU106" s="226" t="s">
        <v>91</v>
      </c>
      <c r="AY106" s="19" t="s">
        <v>143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89</v>
      </c>
      <c r="BK106" s="227">
        <f>ROUND(I106*H106,2)</f>
        <v>0</v>
      </c>
      <c r="BL106" s="19" t="s">
        <v>270</v>
      </c>
      <c r="BM106" s="226" t="s">
        <v>237</v>
      </c>
    </row>
    <row r="107" s="2" customFormat="1" ht="33" customHeight="1">
      <c r="A107" s="41"/>
      <c r="B107" s="42"/>
      <c r="C107" s="215" t="s">
        <v>162</v>
      </c>
      <c r="D107" s="215" t="s">
        <v>146</v>
      </c>
      <c r="E107" s="216" t="s">
        <v>430</v>
      </c>
      <c r="F107" s="217" t="s">
        <v>431</v>
      </c>
      <c r="G107" s="218" t="s">
        <v>198</v>
      </c>
      <c r="H107" s="219">
        <v>2</v>
      </c>
      <c r="I107" s="220"/>
      <c r="J107" s="221">
        <f>ROUND(I107*H107,2)</f>
        <v>0</v>
      </c>
      <c r="K107" s="217" t="s">
        <v>41</v>
      </c>
      <c r="L107" s="47"/>
      <c r="M107" s="222" t="s">
        <v>41</v>
      </c>
      <c r="N107" s="223" t="s">
        <v>52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270</v>
      </c>
      <c r="AT107" s="226" t="s">
        <v>146</v>
      </c>
      <c r="AU107" s="226" t="s">
        <v>91</v>
      </c>
      <c r="AY107" s="19" t="s">
        <v>143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89</v>
      </c>
      <c r="BK107" s="227">
        <f>ROUND(I107*H107,2)</f>
        <v>0</v>
      </c>
      <c r="BL107" s="19" t="s">
        <v>270</v>
      </c>
      <c r="BM107" s="226" t="s">
        <v>246</v>
      </c>
    </row>
    <row r="108" s="2" customFormat="1" ht="24.15" customHeight="1">
      <c r="A108" s="41"/>
      <c r="B108" s="42"/>
      <c r="C108" s="215" t="s">
        <v>217</v>
      </c>
      <c r="D108" s="215" t="s">
        <v>146</v>
      </c>
      <c r="E108" s="216" t="s">
        <v>432</v>
      </c>
      <c r="F108" s="217" t="s">
        <v>433</v>
      </c>
      <c r="G108" s="218" t="s">
        <v>198</v>
      </c>
      <c r="H108" s="219">
        <v>1</v>
      </c>
      <c r="I108" s="220"/>
      <c r="J108" s="221">
        <f>ROUND(I108*H108,2)</f>
        <v>0</v>
      </c>
      <c r="K108" s="217" t="s">
        <v>41</v>
      </c>
      <c r="L108" s="47"/>
      <c r="M108" s="222" t="s">
        <v>41</v>
      </c>
      <c r="N108" s="223" t="s">
        <v>52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270</v>
      </c>
      <c r="AT108" s="226" t="s">
        <v>146</v>
      </c>
      <c r="AU108" s="226" t="s">
        <v>91</v>
      </c>
      <c r="AY108" s="19" t="s">
        <v>143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89</v>
      </c>
      <c r="BK108" s="227">
        <f>ROUND(I108*H108,2)</f>
        <v>0</v>
      </c>
      <c r="BL108" s="19" t="s">
        <v>270</v>
      </c>
      <c r="BM108" s="226" t="s">
        <v>258</v>
      </c>
    </row>
    <row r="109" s="2" customFormat="1" ht="16.5" customHeight="1">
      <c r="A109" s="41"/>
      <c r="B109" s="42"/>
      <c r="C109" s="215" t="s">
        <v>225</v>
      </c>
      <c r="D109" s="215" t="s">
        <v>146</v>
      </c>
      <c r="E109" s="216" t="s">
        <v>434</v>
      </c>
      <c r="F109" s="217" t="s">
        <v>435</v>
      </c>
      <c r="G109" s="218" t="s">
        <v>198</v>
      </c>
      <c r="H109" s="219">
        <v>2</v>
      </c>
      <c r="I109" s="220"/>
      <c r="J109" s="221">
        <f>ROUND(I109*H109,2)</f>
        <v>0</v>
      </c>
      <c r="K109" s="217" t="s">
        <v>41</v>
      </c>
      <c r="L109" s="47"/>
      <c r="M109" s="222" t="s">
        <v>41</v>
      </c>
      <c r="N109" s="223" t="s">
        <v>52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270</v>
      </c>
      <c r="AT109" s="226" t="s">
        <v>146</v>
      </c>
      <c r="AU109" s="226" t="s">
        <v>91</v>
      </c>
      <c r="AY109" s="19" t="s">
        <v>143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89</v>
      </c>
      <c r="BK109" s="227">
        <f>ROUND(I109*H109,2)</f>
        <v>0</v>
      </c>
      <c r="BL109" s="19" t="s">
        <v>270</v>
      </c>
      <c r="BM109" s="226" t="s">
        <v>270</v>
      </c>
    </row>
    <row r="110" s="2" customFormat="1" ht="16.5" customHeight="1">
      <c r="A110" s="41"/>
      <c r="B110" s="42"/>
      <c r="C110" s="215" t="s">
        <v>208</v>
      </c>
      <c r="D110" s="215" t="s">
        <v>146</v>
      </c>
      <c r="E110" s="216" t="s">
        <v>436</v>
      </c>
      <c r="F110" s="217" t="s">
        <v>437</v>
      </c>
      <c r="G110" s="218" t="s">
        <v>198</v>
      </c>
      <c r="H110" s="219">
        <v>3</v>
      </c>
      <c r="I110" s="220"/>
      <c r="J110" s="221">
        <f>ROUND(I110*H110,2)</f>
        <v>0</v>
      </c>
      <c r="K110" s="217" t="s">
        <v>41</v>
      </c>
      <c r="L110" s="47"/>
      <c r="M110" s="222" t="s">
        <v>41</v>
      </c>
      <c r="N110" s="223" t="s">
        <v>52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270</v>
      </c>
      <c r="AT110" s="226" t="s">
        <v>146</v>
      </c>
      <c r="AU110" s="226" t="s">
        <v>91</v>
      </c>
      <c r="AY110" s="19" t="s">
        <v>143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89</v>
      </c>
      <c r="BK110" s="227">
        <f>ROUND(I110*H110,2)</f>
        <v>0</v>
      </c>
      <c r="BL110" s="19" t="s">
        <v>270</v>
      </c>
      <c r="BM110" s="226" t="s">
        <v>286</v>
      </c>
    </row>
    <row r="111" s="2" customFormat="1" ht="16.5" customHeight="1">
      <c r="A111" s="41"/>
      <c r="B111" s="42"/>
      <c r="C111" s="215" t="s">
        <v>237</v>
      </c>
      <c r="D111" s="215" t="s">
        <v>146</v>
      </c>
      <c r="E111" s="216" t="s">
        <v>438</v>
      </c>
      <c r="F111" s="217" t="s">
        <v>439</v>
      </c>
      <c r="G111" s="218" t="s">
        <v>198</v>
      </c>
      <c r="H111" s="219">
        <v>2</v>
      </c>
      <c r="I111" s="220"/>
      <c r="J111" s="221">
        <f>ROUND(I111*H111,2)</f>
        <v>0</v>
      </c>
      <c r="K111" s="217" t="s">
        <v>41</v>
      </c>
      <c r="L111" s="47"/>
      <c r="M111" s="222" t="s">
        <v>41</v>
      </c>
      <c r="N111" s="223" t="s">
        <v>52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270</v>
      </c>
      <c r="AT111" s="226" t="s">
        <v>146</v>
      </c>
      <c r="AU111" s="226" t="s">
        <v>91</v>
      </c>
      <c r="AY111" s="19" t="s">
        <v>143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89</v>
      </c>
      <c r="BK111" s="227">
        <f>ROUND(I111*H111,2)</f>
        <v>0</v>
      </c>
      <c r="BL111" s="19" t="s">
        <v>270</v>
      </c>
      <c r="BM111" s="226" t="s">
        <v>296</v>
      </c>
    </row>
    <row r="112" s="2" customFormat="1" ht="16.5" customHeight="1">
      <c r="A112" s="41"/>
      <c r="B112" s="42"/>
      <c r="C112" s="215" t="s">
        <v>242</v>
      </c>
      <c r="D112" s="215" t="s">
        <v>146</v>
      </c>
      <c r="E112" s="216" t="s">
        <v>440</v>
      </c>
      <c r="F112" s="217" t="s">
        <v>441</v>
      </c>
      <c r="G112" s="218" t="s">
        <v>198</v>
      </c>
      <c r="H112" s="219">
        <v>1</v>
      </c>
      <c r="I112" s="220"/>
      <c r="J112" s="221">
        <f>ROUND(I112*H112,2)</f>
        <v>0</v>
      </c>
      <c r="K112" s="217" t="s">
        <v>41</v>
      </c>
      <c r="L112" s="47"/>
      <c r="M112" s="222" t="s">
        <v>41</v>
      </c>
      <c r="N112" s="223" t="s">
        <v>52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270</v>
      </c>
      <c r="AT112" s="226" t="s">
        <v>146</v>
      </c>
      <c r="AU112" s="226" t="s">
        <v>91</v>
      </c>
      <c r="AY112" s="19" t="s">
        <v>143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89</v>
      </c>
      <c r="BK112" s="227">
        <f>ROUND(I112*H112,2)</f>
        <v>0</v>
      </c>
      <c r="BL112" s="19" t="s">
        <v>270</v>
      </c>
      <c r="BM112" s="226" t="s">
        <v>312</v>
      </c>
    </row>
    <row r="113" s="2" customFormat="1" ht="16.5" customHeight="1">
      <c r="A113" s="41"/>
      <c r="B113" s="42"/>
      <c r="C113" s="215" t="s">
        <v>246</v>
      </c>
      <c r="D113" s="215" t="s">
        <v>146</v>
      </c>
      <c r="E113" s="216" t="s">
        <v>442</v>
      </c>
      <c r="F113" s="217" t="s">
        <v>443</v>
      </c>
      <c r="G113" s="218" t="s">
        <v>212</v>
      </c>
      <c r="H113" s="219">
        <v>5</v>
      </c>
      <c r="I113" s="220"/>
      <c r="J113" s="221">
        <f>ROUND(I113*H113,2)</f>
        <v>0</v>
      </c>
      <c r="K113" s="217" t="s">
        <v>41</v>
      </c>
      <c r="L113" s="47"/>
      <c r="M113" s="222" t="s">
        <v>41</v>
      </c>
      <c r="N113" s="223" t="s">
        <v>52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270</v>
      </c>
      <c r="AT113" s="226" t="s">
        <v>146</v>
      </c>
      <c r="AU113" s="226" t="s">
        <v>91</v>
      </c>
      <c r="AY113" s="19" t="s">
        <v>143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89</v>
      </c>
      <c r="BK113" s="227">
        <f>ROUND(I113*H113,2)</f>
        <v>0</v>
      </c>
      <c r="BL113" s="19" t="s">
        <v>270</v>
      </c>
      <c r="BM113" s="226" t="s">
        <v>328</v>
      </c>
    </row>
    <row r="114" s="2" customFormat="1" ht="44.25" customHeight="1">
      <c r="A114" s="41"/>
      <c r="B114" s="42"/>
      <c r="C114" s="215" t="s">
        <v>251</v>
      </c>
      <c r="D114" s="215" t="s">
        <v>146</v>
      </c>
      <c r="E114" s="216" t="s">
        <v>444</v>
      </c>
      <c r="F114" s="217" t="s">
        <v>445</v>
      </c>
      <c r="G114" s="218" t="s">
        <v>421</v>
      </c>
      <c r="H114" s="219">
        <v>1</v>
      </c>
      <c r="I114" s="220"/>
      <c r="J114" s="221">
        <f>ROUND(I114*H114,2)</f>
        <v>0</v>
      </c>
      <c r="K114" s="217" t="s">
        <v>41</v>
      </c>
      <c r="L114" s="47"/>
      <c r="M114" s="222" t="s">
        <v>41</v>
      </c>
      <c r="N114" s="223" t="s">
        <v>52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270</v>
      </c>
      <c r="AT114" s="226" t="s">
        <v>146</v>
      </c>
      <c r="AU114" s="226" t="s">
        <v>91</v>
      </c>
      <c r="AY114" s="19" t="s">
        <v>143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89</v>
      </c>
      <c r="BK114" s="227">
        <f>ROUND(I114*H114,2)</f>
        <v>0</v>
      </c>
      <c r="BL114" s="19" t="s">
        <v>270</v>
      </c>
      <c r="BM114" s="226" t="s">
        <v>340</v>
      </c>
    </row>
    <row r="115" s="2" customFormat="1" ht="16.5" customHeight="1">
      <c r="A115" s="41"/>
      <c r="B115" s="42"/>
      <c r="C115" s="215" t="s">
        <v>258</v>
      </c>
      <c r="D115" s="215" t="s">
        <v>146</v>
      </c>
      <c r="E115" s="216" t="s">
        <v>446</v>
      </c>
      <c r="F115" s="217" t="s">
        <v>447</v>
      </c>
      <c r="G115" s="218" t="s">
        <v>421</v>
      </c>
      <c r="H115" s="219">
        <v>1</v>
      </c>
      <c r="I115" s="220"/>
      <c r="J115" s="221">
        <f>ROUND(I115*H115,2)</f>
        <v>0</v>
      </c>
      <c r="K115" s="217" t="s">
        <v>41</v>
      </c>
      <c r="L115" s="47"/>
      <c r="M115" s="222" t="s">
        <v>41</v>
      </c>
      <c r="N115" s="223" t="s">
        <v>52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270</v>
      </c>
      <c r="AT115" s="226" t="s">
        <v>146</v>
      </c>
      <c r="AU115" s="226" t="s">
        <v>91</v>
      </c>
      <c r="AY115" s="19" t="s">
        <v>143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89</v>
      </c>
      <c r="BK115" s="227">
        <f>ROUND(I115*H115,2)</f>
        <v>0</v>
      </c>
      <c r="BL115" s="19" t="s">
        <v>270</v>
      </c>
      <c r="BM115" s="226" t="s">
        <v>352</v>
      </c>
    </row>
    <row r="116" s="2" customFormat="1" ht="16.5" customHeight="1">
      <c r="A116" s="41"/>
      <c r="B116" s="42"/>
      <c r="C116" s="215" t="s">
        <v>8</v>
      </c>
      <c r="D116" s="215" t="s">
        <v>146</v>
      </c>
      <c r="E116" s="216" t="s">
        <v>448</v>
      </c>
      <c r="F116" s="217" t="s">
        <v>449</v>
      </c>
      <c r="G116" s="218" t="s">
        <v>212</v>
      </c>
      <c r="H116" s="219">
        <v>15</v>
      </c>
      <c r="I116" s="220"/>
      <c r="J116" s="221">
        <f>ROUND(I116*H116,2)</f>
        <v>0</v>
      </c>
      <c r="K116" s="217" t="s">
        <v>41</v>
      </c>
      <c r="L116" s="47"/>
      <c r="M116" s="222" t="s">
        <v>41</v>
      </c>
      <c r="N116" s="223" t="s">
        <v>52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270</v>
      </c>
      <c r="AT116" s="226" t="s">
        <v>146</v>
      </c>
      <c r="AU116" s="226" t="s">
        <v>91</v>
      </c>
      <c r="AY116" s="19" t="s">
        <v>143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89</v>
      </c>
      <c r="BK116" s="227">
        <f>ROUND(I116*H116,2)</f>
        <v>0</v>
      </c>
      <c r="BL116" s="19" t="s">
        <v>270</v>
      </c>
      <c r="BM116" s="226" t="s">
        <v>366</v>
      </c>
    </row>
    <row r="117" s="2" customFormat="1" ht="24.15" customHeight="1">
      <c r="A117" s="41"/>
      <c r="B117" s="42"/>
      <c r="C117" s="215" t="s">
        <v>270</v>
      </c>
      <c r="D117" s="215" t="s">
        <v>146</v>
      </c>
      <c r="E117" s="216" t="s">
        <v>450</v>
      </c>
      <c r="F117" s="217" t="s">
        <v>451</v>
      </c>
      <c r="G117" s="218" t="s">
        <v>421</v>
      </c>
      <c r="H117" s="219">
        <v>2</v>
      </c>
      <c r="I117" s="220"/>
      <c r="J117" s="221">
        <f>ROUND(I117*H117,2)</f>
        <v>0</v>
      </c>
      <c r="K117" s="217" t="s">
        <v>41</v>
      </c>
      <c r="L117" s="47"/>
      <c r="M117" s="222" t="s">
        <v>41</v>
      </c>
      <c r="N117" s="223" t="s">
        <v>52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270</v>
      </c>
      <c r="AT117" s="226" t="s">
        <v>146</v>
      </c>
      <c r="AU117" s="226" t="s">
        <v>91</v>
      </c>
      <c r="AY117" s="19" t="s">
        <v>143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89</v>
      </c>
      <c r="BK117" s="227">
        <f>ROUND(I117*H117,2)</f>
        <v>0</v>
      </c>
      <c r="BL117" s="19" t="s">
        <v>270</v>
      </c>
      <c r="BM117" s="226" t="s">
        <v>276</v>
      </c>
    </row>
    <row r="118" s="2" customFormat="1" ht="16.5" customHeight="1">
      <c r="A118" s="41"/>
      <c r="B118" s="42"/>
      <c r="C118" s="215" t="s">
        <v>279</v>
      </c>
      <c r="D118" s="215" t="s">
        <v>146</v>
      </c>
      <c r="E118" s="216" t="s">
        <v>452</v>
      </c>
      <c r="F118" s="217" t="s">
        <v>453</v>
      </c>
      <c r="G118" s="218" t="s">
        <v>212</v>
      </c>
      <c r="H118" s="219">
        <v>17</v>
      </c>
      <c r="I118" s="220"/>
      <c r="J118" s="221">
        <f>ROUND(I118*H118,2)</f>
        <v>0</v>
      </c>
      <c r="K118" s="217" t="s">
        <v>41</v>
      </c>
      <c r="L118" s="47"/>
      <c r="M118" s="222" t="s">
        <v>41</v>
      </c>
      <c r="N118" s="223" t="s">
        <v>52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270</v>
      </c>
      <c r="AT118" s="226" t="s">
        <v>146</v>
      </c>
      <c r="AU118" s="226" t="s">
        <v>91</v>
      </c>
      <c r="AY118" s="19" t="s">
        <v>143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89</v>
      </c>
      <c r="BK118" s="227">
        <f>ROUND(I118*H118,2)</f>
        <v>0</v>
      </c>
      <c r="BL118" s="19" t="s">
        <v>270</v>
      </c>
      <c r="BM118" s="226" t="s">
        <v>390</v>
      </c>
    </row>
    <row r="119" s="2" customFormat="1" ht="16.5" customHeight="1">
      <c r="A119" s="41"/>
      <c r="B119" s="42"/>
      <c r="C119" s="215" t="s">
        <v>286</v>
      </c>
      <c r="D119" s="215" t="s">
        <v>146</v>
      </c>
      <c r="E119" s="216" t="s">
        <v>454</v>
      </c>
      <c r="F119" s="217" t="s">
        <v>455</v>
      </c>
      <c r="G119" s="218" t="s">
        <v>212</v>
      </c>
      <c r="H119" s="219">
        <v>17</v>
      </c>
      <c r="I119" s="220"/>
      <c r="J119" s="221">
        <f>ROUND(I119*H119,2)</f>
        <v>0</v>
      </c>
      <c r="K119" s="217" t="s">
        <v>41</v>
      </c>
      <c r="L119" s="47"/>
      <c r="M119" s="222" t="s">
        <v>41</v>
      </c>
      <c r="N119" s="223" t="s">
        <v>52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270</v>
      </c>
      <c r="AT119" s="226" t="s">
        <v>146</v>
      </c>
      <c r="AU119" s="226" t="s">
        <v>91</v>
      </c>
      <c r="AY119" s="19" t="s">
        <v>143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89</v>
      </c>
      <c r="BK119" s="227">
        <f>ROUND(I119*H119,2)</f>
        <v>0</v>
      </c>
      <c r="BL119" s="19" t="s">
        <v>270</v>
      </c>
      <c r="BM119" s="226" t="s">
        <v>456</v>
      </c>
    </row>
    <row r="120" s="2" customFormat="1" ht="33" customHeight="1">
      <c r="A120" s="41"/>
      <c r="B120" s="42"/>
      <c r="C120" s="215" t="s">
        <v>291</v>
      </c>
      <c r="D120" s="215" t="s">
        <v>146</v>
      </c>
      <c r="E120" s="216" t="s">
        <v>457</v>
      </c>
      <c r="F120" s="217" t="s">
        <v>458</v>
      </c>
      <c r="G120" s="218" t="s">
        <v>421</v>
      </c>
      <c r="H120" s="219">
        <v>2</v>
      </c>
      <c r="I120" s="220"/>
      <c r="J120" s="221">
        <f>ROUND(I120*H120,2)</f>
        <v>0</v>
      </c>
      <c r="K120" s="217" t="s">
        <v>41</v>
      </c>
      <c r="L120" s="47"/>
      <c r="M120" s="222" t="s">
        <v>41</v>
      </c>
      <c r="N120" s="223" t="s">
        <v>52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270</v>
      </c>
      <c r="AT120" s="226" t="s">
        <v>146</v>
      </c>
      <c r="AU120" s="226" t="s">
        <v>91</v>
      </c>
      <c r="AY120" s="19" t="s">
        <v>143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89</v>
      </c>
      <c r="BK120" s="227">
        <f>ROUND(I120*H120,2)</f>
        <v>0</v>
      </c>
      <c r="BL120" s="19" t="s">
        <v>270</v>
      </c>
      <c r="BM120" s="226" t="s">
        <v>459</v>
      </c>
    </row>
    <row r="121" s="2" customFormat="1" ht="16.5" customHeight="1">
      <c r="A121" s="41"/>
      <c r="B121" s="42"/>
      <c r="C121" s="215" t="s">
        <v>296</v>
      </c>
      <c r="D121" s="215" t="s">
        <v>146</v>
      </c>
      <c r="E121" s="216" t="s">
        <v>460</v>
      </c>
      <c r="F121" s="217" t="s">
        <v>461</v>
      </c>
      <c r="G121" s="218" t="s">
        <v>198</v>
      </c>
      <c r="H121" s="219">
        <v>10</v>
      </c>
      <c r="I121" s="220"/>
      <c r="J121" s="221">
        <f>ROUND(I121*H121,2)</f>
        <v>0</v>
      </c>
      <c r="K121" s="217" t="s">
        <v>41</v>
      </c>
      <c r="L121" s="47"/>
      <c r="M121" s="222" t="s">
        <v>41</v>
      </c>
      <c r="N121" s="223" t="s">
        <v>52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270</v>
      </c>
      <c r="AT121" s="226" t="s">
        <v>146</v>
      </c>
      <c r="AU121" s="226" t="s">
        <v>91</v>
      </c>
      <c r="AY121" s="19" t="s">
        <v>143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89</v>
      </c>
      <c r="BK121" s="227">
        <f>ROUND(I121*H121,2)</f>
        <v>0</v>
      </c>
      <c r="BL121" s="19" t="s">
        <v>270</v>
      </c>
      <c r="BM121" s="226" t="s">
        <v>462</v>
      </c>
    </row>
    <row r="122" s="2" customFormat="1" ht="16.5" customHeight="1">
      <c r="A122" s="41"/>
      <c r="B122" s="42"/>
      <c r="C122" s="215" t="s">
        <v>7</v>
      </c>
      <c r="D122" s="215" t="s">
        <v>146</v>
      </c>
      <c r="E122" s="216" t="s">
        <v>463</v>
      </c>
      <c r="F122" s="217" t="s">
        <v>464</v>
      </c>
      <c r="G122" s="218" t="s">
        <v>198</v>
      </c>
      <c r="H122" s="219">
        <v>4</v>
      </c>
      <c r="I122" s="220"/>
      <c r="J122" s="221">
        <f>ROUND(I122*H122,2)</f>
        <v>0</v>
      </c>
      <c r="K122" s="217" t="s">
        <v>41</v>
      </c>
      <c r="L122" s="47"/>
      <c r="M122" s="222" t="s">
        <v>41</v>
      </c>
      <c r="N122" s="223" t="s">
        <v>52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270</v>
      </c>
      <c r="AT122" s="226" t="s">
        <v>146</v>
      </c>
      <c r="AU122" s="226" t="s">
        <v>91</v>
      </c>
      <c r="AY122" s="19" t="s">
        <v>143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89</v>
      </c>
      <c r="BK122" s="227">
        <f>ROUND(I122*H122,2)</f>
        <v>0</v>
      </c>
      <c r="BL122" s="19" t="s">
        <v>270</v>
      </c>
      <c r="BM122" s="226" t="s">
        <v>465</v>
      </c>
    </row>
    <row r="123" s="2" customFormat="1" ht="16.5" customHeight="1">
      <c r="A123" s="41"/>
      <c r="B123" s="42"/>
      <c r="C123" s="215" t="s">
        <v>312</v>
      </c>
      <c r="D123" s="215" t="s">
        <v>146</v>
      </c>
      <c r="E123" s="216" t="s">
        <v>466</v>
      </c>
      <c r="F123" s="217" t="s">
        <v>467</v>
      </c>
      <c r="G123" s="218" t="s">
        <v>198</v>
      </c>
      <c r="H123" s="219">
        <v>2</v>
      </c>
      <c r="I123" s="220"/>
      <c r="J123" s="221">
        <f>ROUND(I123*H123,2)</f>
        <v>0</v>
      </c>
      <c r="K123" s="217" t="s">
        <v>41</v>
      </c>
      <c r="L123" s="47"/>
      <c r="M123" s="222" t="s">
        <v>41</v>
      </c>
      <c r="N123" s="223" t="s">
        <v>52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270</v>
      </c>
      <c r="AT123" s="226" t="s">
        <v>146</v>
      </c>
      <c r="AU123" s="226" t="s">
        <v>91</v>
      </c>
      <c r="AY123" s="19" t="s">
        <v>143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89</v>
      </c>
      <c r="BK123" s="227">
        <f>ROUND(I123*H123,2)</f>
        <v>0</v>
      </c>
      <c r="BL123" s="19" t="s">
        <v>270</v>
      </c>
      <c r="BM123" s="226" t="s">
        <v>468</v>
      </c>
    </row>
    <row r="124" s="2" customFormat="1" ht="16.5" customHeight="1">
      <c r="A124" s="41"/>
      <c r="B124" s="42"/>
      <c r="C124" s="215" t="s">
        <v>318</v>
      </c>
      <c r="D124" s="215" t="s">
        <v>146</v>
      </c>
      <c r="E124" s="216" t="s">
        <v>469</v>
      </c>
      <c r="F124" s="217" t="s">
        <v>470</v>
      </c>
      <c r="G124" s="218" t="s">
        <v>198</v>
      </c>
      <c r="H124" s="219">
        <v>2</v>
      </c>
      <c r="I124" s="220"/>
      <c r="J124" s="221">
        <f>ROUND(I124*H124,2)</f>
        <v>0</v>
      </c>
      <c r="K124" s="217" t="s">
        <v>41</v>
      </c>
      <c r="L124" s="47"/>
      <c r="M124" s="222" t="s">
        <v>41</v>
      </c>
      <c r="N124" s="223" t="s">
        <v>52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270</v>
      </c>
      <c r="AT124" s="226" t="s">
        <v>146</v>
      </c>
      <c r="AU124" s="226" t="s">
        <v>91</v>
      </c>
      <c r="AY124" s="19" t="s">
        <v>143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89</v>
      </c>
      <c r="BK124" s="227">
        <f>ROUND(I124*H124,2)</f>
        <v>0</v>
      </c>
      <c r="BL124" s="19" t="s">
        <v>270</v>
      </c>
      <c r="BM124" s="226" t="s">
        <v>471</v>
      </c>
    </row>
    <row r="125" s="2" customFormat="1" ht="16.5" customHeight="1">
      <c r="A125" s="41"/>
      <c r="B125" s="42"/>
      <c r="C125" s="215" t="s">
        <v>328</v>
      </c>
      <c r="D125" s="215" t="s">
        <v>146</v>
      </c>
      <c r="E125" s="216" t="s">
        <v>472</v>
      </c>
      <c r="F125" s="217" t="s">
        <v>473</v>
      </c>
      <c r="G125" s="218" t="s">
        <v>198</v>
      </c>
      <c r="H125" s="219">
        <v>2</v>
      </c>
      <c r="I125" s="220"/>
      <c r="J125" s="221">
        <f>ROUND(I125*H125,2)</f>
        <v>0</v>
      </c>
      <c r="K125" s="217" t="s">
        <v>41</v>
      </c>
      <c r="L125" s="47"/>
      <c r="M125" s="222" t="s">
        <v>41</v>
      </c>
      <c r="N125" s="223" t="s">
        <v>52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270</v>
      </c>
      <c r="AT125" s="226" t="s">
        <v>146</v>
      </c>
      <c r="AU125" s="226" t="s">
        <v>91</v>
      </c>
      <c r="AY125" s="19" t="s">
        <v>143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89</v>
      </c>
      <c r="BK125" s="227">
        <f>ROUND(I125*H125,2)</f>
        <v>0</v>
      </c>
      <c r="BL125" s="19" t="s">
        <v>270</v>
      </c>
      <c r="BM125" s="226" t="s">
        <v>474</v>
      </c>
    </row>
    <row r="126" s="2" customFormat="1" ht="16.5" customHeight="1">
      <c r="A126" s="41"/>
      <c r="B126" s="42"/>
      <c r="C126" s="215" t="s">
        <v>335</v>
      </c>
      <c r="D126" s="215" t="s">
        <v>146</v>
      </c>
      <c r="E126" s="216" t="s">
        <v>475</v>
      </c>
      <c r="F126" s="217" t="s">
        <v>476</v>
      </c>
      <c r="G126" s="218" t="s">
        <v>421</v>
      </c>
      <c r="H126" s="219">
        <v>2</v>
      </c>
      <c r="I126" s="220"/>
      <c r="J126" s="221">
        <f>ROUND(I126*H126,2)</f>
        <v>0</v>
      </c>
      <c r="K126" s="217" t="s">
        <v>41</v>
      </c>
      <c r="L126" s="47"/>
      <c r="M126" s="222" t="s">
        <v>41</v>
      </c>
      <c r="N126" s="223" t="s">
        <v>52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270</v>
      </c>
      <c r="AT126" s="226" t="s">
        <v>146</v>
      </c>
      <c r="AU126" s="226" t="s">
        <v>91</v>
      </c>
      <c r="AY126" s="19" t="s">
        <v>143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89</v>
      </c>
      <c r="BK126" s="227">
        <f>ROUND(I126*H126,2)</f>
        <v>0</v>
      </c>
      <c r="BL126" s="19" t="s">
        <v>270</v>
      </c>
      <c r="BM126" s="226" t="s">
        <v>477</v>
      </c>
    </row>
    <row r="127" s="2" customFormat="1" ht="16.5" customHeight="1">
      <c r="A127" s="41"/>
      <c r="B127" s="42"/>
      <c r="C127" s="215" t="s">
        <v>340</v>
      </c>
      <c r="D127" s="215" t="s">
        <v>146</v>
      </c>
      <c r="E127" s="216" t="s">
        <v>478</v>
      </c>
      <c r="F127" s="217" t="s">
        <v>479</v>
      </c>
      <c r="G127" s="218" t="s">
        <v>198</v>
      </c>
      <c r="H127" s="219">
        <v>1</v>
      </c>
      <c r="I127" s="220"/>
      <c r="J127" s="221">
        <f>ROUND(I127*H127,2)</f>
        <v>0</v>
      </c>
      <c r="K127" s="217" t="s">
        <v>41</v>
      </c>
      <c r="L127" s="47"/>
      <c r="M127" s="222" t="s">
        <v>41</v>
      </c>
      <c r="N127" s="223" t="s">
        <v>52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270</v>
      </c>
      <c r="AT127" s="226" t="s">
        <v>146</v>
      </c>
      <c r="AU127" s="226" t="s">
        <v>91</v>
      </c>
      <c r="AY127" s="19" t="s">
        <v>143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89</v>
      </c>
      <c r="BK127" s="227">
        <f>ROUND(I127*H127,2)</f>
        <v>0</v>
      </c>
      <c r="BL127" s="19" t="s">
        <v>270</v>
      </c>
      <c r="BM127" s="226" t="s">
        <v>480</v>
      </c>
    </row>
    <row r="128" s="2" customFormat="1" ht="16.5" customHeight="1">
      <c r="A128" s="41"/>
      <c r="B128" s="42"/>
      <c r="C128" s="215" t="s">
        <v>347</v>
      </c>
      <c r="D128" s="215" t="s">
        <v>146</v>
      </c>
      <c r="E128" s="216" t="s">
        <v>481</v>
      </c>
      <c r="F128" s="217" t="s">
        <v>482</v>
      </c>
      <c r="G128" s="218" t="s">
        <v>198</v>
      </c>
      <c r="H128" s="219">
        <v>1</v>
      </c>
      <c r="I128" s="220"/>
      <c r="J128" s="221">
        <f>ROUND(I128*H128,2)</f>
        <v>0</v>
      </c>
      <c r="K128" s="217" t="s">
        <v>41</v>
      </c>
      <c r="L128" s="47"/>
      <c r="M128" s="222" t="s">
        <v>41</v>
      </c>
      <c r="N128" s="223" t="s">
        <v>52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270</v>
      </c>
      <c r="AT128" s="226" t="s">
        <v>146</v>
      </c>
      <c r="AU128" s="226" t="s">
        <v>91</v>
      </c>
      <c r="AY128" s="19" t="s">
        <v>143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89</v>
      </c>
      <c r="BK128" s="227">
        <f>ROUND(I128*H128,2)</f>
        <v>0</v>
      </c>
      <c r="BL128" s="19" t="s">
        <v>270</v>
      </c>
      <c r="BM128" s="226" t="s">
        <v>483</v>
      </c>
    </row>
    <row r="129" s="12" customFormat="1" ht="22.8" customHeight="1">
      <c r="A129" s="12"/>
      <c r="B129" s="199"/>
      <c r="C129" s="200"/>
      <c r="D129" s="201" t="s">
        <v>80</v>
      </c>
      <c r="E129" s="213" t="s">
        <v>484</v>
      </c>
      <c r="F129" s="213" t="s">
        <v>485</v>
      </c>
      <c r="G129" s="200"/>
      <c r="H129" s="200"/>
      <c r="I129" s="203"/>
      <c r="J129" s="214">
        <f>BK129</f>
        <v>0</v>
      </c>
      <c r="K129" s="200"/>
      <c r="L129" s="205"/>
      <c r="M129" s="206"/>
      <c r="N129" s="207"/>
      <c r="O129" s="207"/>
      <c r="P129" s="208">
        <f>SUM(P130:P132)</f>
        <v>0</v>
      </c>
      <c r="Q129" s="207"/>
      <c r="R129" s="208">
        <f>SUM(R130:R132)</f>
        <v>0</v>
      </c>
      <c r="S129" s="207"/>
      <c r="T129" s="209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89</v>
      </c>
      <c r="AT129" s="211" t="s">
        <v>80</v>
      </c>
      <c r="AU129" s="211" t="s">
        <v>89</v>
      </c>
      <c r="AY129" s="210" t="s">
        <v>143</v>
      </c>
      <c r="BK129" s="212">
        <f>SUM(BK130:BK132)</f>
        <v>0</v>
      </c>
    </row>
    <row r="130" s="2" customFormat="1" ht="16.5" customHeight="1">
      <c r="A130" s="41"/>
      <c r="B130" s="42"/>
      <c r="C130" s="215" t="s">
        <v>352</v>
      </c>
      <c r="D130" s="215" t="s">
        <v>146</v>
      </c>
      <c r="E130" s="216" t="s">
        <v>486</v>
      </c>
      <c r="F130" s="217" t="s">
        <v>487</v>
      </c>
      <c r="G130" s="218" t="s">
        <v>198</v>
      </c>
      <c r="H130" s="219">
        <v>2</v>
      </c>
      <c r="I130" s="220"/>
      <c r="J130" s="221">
        <f>ROUND(I130*H130,2)</f>
        <v>0</v>
      </c>
      <c r="K130" s="217" t="s">
        <v>41</v>
      </c>
      <c r="L130" s="47"/>
      <c r="M130" s="222" t="s">
        <v>41</v>
      </c>
      <c r="N130" s="223" t="s">
        <v>52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151</v>
      </c>
      <c r="AT130" s="226" t="s">
        <v>146</v>
      </c>
      <c r="AU130" s="226" t="s">
        <v>91</v>
      </c>
      <c r="AY130" s="19" t="s">
        <v>143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89</v>
      </c>
      <c r="BK130" s="227">
        <f>ROUND(I130*H130,2)</f>
        <v>0</v>
      </c>
      <c r="BL130" s="19" t="s">
        <v>151</v>
      </c>
      <c r="BM130" s="226" t="s">
        <v>488</v>
      </c>
    </row>
    <row r="131" s="2" customFormat="1" ht="16.5" customHeight="1">
      <c r="A131" s="41"/>
      <c r="B131" s="42"/>
      <c r="C131" s="215" t="s">
        <v>357</v>
      </c>
      <c r="D131" s="215" t="s">
        <v>146</v>
      </c>
      <c r="E131" s="216" t="s">
        <v>489</v>
      </c>
      <c r="F131" s="217" t="s">
        <v>490</v>
      </c>
      <c r="G131" s="218" t="s">
        <v>198</v>
      </c>
      <c r="H131" s="219">
        <v>2</v>
      </c>
      <c r="I131" s="220"/>
      <c r="J131" s="221">
        <f>ROUND(I131*H131,2)</f>
        <v>0</v>
      </c>
      <c r="K131" s="217" t="s">
        <v>41</v>
      </c>
      <c r="L131" s="47"/>
      <c r="M131" s="222" t="s">
        <v>41</v>
      </c>
      <c r="N131" s="223" t="s">
        <v>52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151</v>
      </c>
      <c r="AT131" s="226" t="s">
        <v>146</v>
      </c>
      <c r="AU131" s="226" t="s">
        <v>91</v>
      </c>
      <c r="AY131" s="19" t="s">
        <v>143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89</v>
      </c>
      <c r="BK131" s="227">
        <f>ROUND(I131*H131,2)</f>
        <v>0</v>
      </c>
      <c r="BL131" s="19" t="s">
        <v>151</v>
      </c>
      <c r="BM131" s="226" t="s">
        <v>491</v>
      </c>
    </row>
    <row r="132" s="2" customFormat="1" ht="24.15" customHeight="1">
      <c r="A132" s="41"/>
      <c r="B132" s="42"/>
      <c r="C132" s="215" t="s">
        <v>366</v>
      </c>
      <c r="D132" s="215" t="s">
        <v>146</v>
      </c>
      <c r="E132" s="216" t="s">
        <v>492</v>
      </c>
      <c r="F132" s="217" t="s">
        <v>493</v>
      </c>
      <c r="G132" s="218" t="s">
        <v>261</v>
      </c>
      <c r="H132" s="219">
        <v>0.5</v>
      </c>
      <c r="I132" s="220"/>
      <c r="J132" s="221">
        <f>ROUND(I132*H132,2)</f>
        <v>0</v>
      </c>
      <c r="K132" s="217" t="s">
        <v>41</v>
      </c>
      <c r="L132" s="47"/>
      <c r="M132" s="222" t="s">
        <v>41</v>
      </c>
      <c r="N132" s="223" t="s">
        <v>52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151</v>
      </c>
      <c r="AT132" s="226" t="s">
        <v>146</v>
      </c>
      <c r="AU132" s="226" t="s">
        <v>91</v>
      </c>
      <c r="AY132" s="19" t="s">
        <v>143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89</v>
      </c>
      <c r="BK132" s="227">
        <f>ROUND(I132*H132,2)</f>
        <v>0</v>
      </c>
      <c r="BL132" s="19" t="s">
        <v>151</v>
      </c>
      <c r="BM132" s="226" t="s">
        <v>494</v>
      </c>
    </row>
    <row r="133" s="12" customFormat="1" ht="22.8" customHeight="1">
      <c r="A133" s="12"/>
      <c r="B133" s="199"/>
      <c r="C133" s="200"/>
      <c r="D133" s="201" t="s">
        <v>80</v>
      </c>
      <c r="E133" s="213" t="s">
        <v>495</v>
      </c>
      <c r="F133" s="213" t="s">
        <v>496</v>
      </c>
      <c r="G133" s="200"/>
      <c r="H133" s="200"/>
      <c r="I133" s="203"/>
      <c r="J133" s="214">
        <f>BK133</f>
        <v>0</v>
      </c>
      <c r="K133" s="200"/>
      <c r="L133" s="205"/>
      <c r="M133" s="206"/>
      <c r="N133" s="207"/>
      <c r="O133" s="207"/>
      <c r="P133" s="208">
        <f>SUM(P134:P153)</f>
        <v>0</v>
      </c>
      <c r="Q133" s="207"/>
      <c r="R133" s="208">
        <f>SUM(R134:R153)</f>
        <v>0</v>
      </c>
      <c r="S133" s="207"/>
      <c r="T133" s="209">
        <f>SUM(T134:T153)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0" t="s">
        <v>91</v>
      </c>
      <c r="AT133" s="211" t="s">
        <v>80</v>
      </c>
      <c r="AU133" s="211" t="s">
        <v>89</v>
      </c>
      <c r="AY133" s="210" t="s">
        <v>143</v>
      </c>
      <c r="BK133" s="212">
        <f>SUM(BK134:BK153)</f>
        <v>0</v>
      </c>
    </row>
    <row r="134" s="2" customFormat="1" ht="55.5" customHeight="1">
      <c r="A134" s="41"/>
      <c r="B134" s="42"/>
      <c r="C134" s="215" t="s">
        <v>369</v>
      </c>
      <c r="D134" s="215" t="s">
        <v>146</v>
      </c>
      <c r="E134" s="216" t="s">
        <v>497</v>
      </c>
      <c r="F134" s="217" t="s">
        <v>498</v>
      </c>
      <c r="G134" s="218" t="s">
        <v>198</v>
      </c>
      <c r="H134" s="219">
        <v>1</v>
      </c>
      <c r="I134" s="220"/>
      <c r="J134" s="221">
        <f>ROUND(I134*H134,2)</f>
        <v>0</v>
      </c>
      <c r="K134" s="217" t="s">
        <v>41</v>
      </c>
      <c r="L134" s="47"/>
      <c r="M134" s="222" t="s">
        <v>41</v>
      </c>
      <c r="N134" s="223" t="s">
        <v>52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270</v>
      </c>
      <c r="AT134" s="226" t="s">
        <v>146</v>
      </c>
      <c r="AU134" s="226" t="s">
        <v>91</v>
      </c>
      <c r="AY134" s="19" t="s">
        <v>143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89</v>
      </c>
      <c r="BK134" s="227">
        <f>ROUND(I134*H134,2)</f>
        <v>0</v>
      </c>
      <c r="BL134" s="19" t="s">
        <v>270</v>
      </c>
      <c r="BM134" s="226" t="s">
        <v>346</v>
      </c>
    </row>
    <row r="135" s="2" customFormat="1" ht="24.15" customHeight="1">
      <c r="A135" s="41"/>
      <c r="B135" s="42"/>
      <c r="C135" s="215" t="s">
        <v>276</v>
      </c>
      <c r="D135" s="215" t="s">
        <v>146</v>
      </c>
      <c r="E135" s="216" t="s">
        <v>499</v>
      </c>
      <c r="F135" s="217" t="s">
        <v>500</v>
      </c>
      <c r="G135" s="218" t="s">
        <v>198</v>
      </c>
      <c r="H135" s="219">
        <v>2</v>
      </c>
      <c r="I135" s="220"/>
      <c r="J135" s="221">
        <f>ROUND(I135*H135,2)</f>
        <v>0</v>
      </c>
      <c r="K135" s="217" t="s">
        <v>41</v>
      </c>
      <c r="L135" s="47"/>
      <c r="M135" s="222" t="s">
        <v>41</v>
      </c>
      <c r="N135" s="223" t="s">
        <v>52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270</v>
      </c>
      <c r="AT135" s="226" t="s">
        <v>146</v>
      </c>
      <c r="AU135" s="226" t="s">
        <v>91</v>
      </c>
      <c r="AY135" s="19" t="s">
        <v>143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89</v>
      </c>
      <c r="BK135" s="227">
        <f>ROUND(I135*H135,2)</f>
        <v>0</v>
      </c>
      <c r="BL135" s="19" t="s">
        <v>270</v>
      </c>
      <c r="BM135" s="226" t="s">
        <v>501</v>
      </c>
    </row>
    <row r="136" s="2" customFormat="1" ht="24.15" customHeight="1">
      <c r="A136" s="41"/>
      <c r="B136" s="42"/>
      <c r="C136" s="215" t="s">
        <v>383</v>
      </c>
      <c r="D136" s="215" t="s">
        <v>146</v>
      </c>
      <c r="E136" s="216" t="s">
        <v>502</v>
      </c>
      <c r="F136" s="217" t="s">
        <v>503</v>
      </c>
      <c r="G136" s="218" t="s">
        <v>198</v>
      </c>
      <c r="H136" s="219">
        <v>1</v>
      </c>
      <c r="I136" s="220"/>
      <c r="J136" s="221">
        <f>ROUND(I136*H136,2)</f>
        <v>0</v>
      </c>
      <c r="K136" s="217" t="s">
        <v>41</v>
      </c>
      <c r="L136" s="47"/>
      <c r="M136" s="222" t="s">
        <v>41</v>
      </c>
      <c r="N136" s="223" t="s">
        <v>52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270</v>
      </c>
      <c r="AT136" s="226" t="s">
        <v>146</v>
      </c>
      <c r="AU136" s="226" t="s">
        <v>91</v>
      </c>
      <c r="AY136" s="19" t="s">
        <v>143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89</v>
      </c>
      <c r="BK136" s="227">
        <f>ROUND(I136*H136,2)</f>
        <v>0</v>
      </c>
      <c r="BL136" s="19" t="s">
        <v>270</v>
      </c>
      <c r="BM136" s="226" t="s">
        <v>504</v>
      </c>
    </row>
    <row r="137" s="2" customFormat="1" ht="16.5" customHeight="1">
      <c r="A137" s="41"/>
      <c r="B137" s="42"/>
      <c r="C137" s="215" t="s">
        <v>390</v>
      </c>
      <c r="D137" s="215" t="s">
        <v>146</v>
      </c>
      <c r="E137" s="216" t="s">
        <v>505</v>
      </c>
      <c r="F137" s="217" t="s">
        <v>506</v>
      </c>
      <c r="G137" s="218" t="s">
        <v>421</v>
      </c>
      <c r="H137" s="219">
        <v>20</v>
      </c>
      <c r="I137" s="220"/>
      <c r="J137" s="221">
        <f>ROUND(I137*H137,2)</f>
        <v>0</v>
      </c>
      <c r="K137" s="217" t="s">
        <v>41</v>
      </c>
      <c r="L137" s="47"/>
      <c r="M137" s="222" t="s">
        <v>41</v>
      </c>
      <c r="N137" s="223" t="s">
        <v>52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270</v>
      </c>
      <c r="AT137" s="226" t="s">
        <v>146</v>
      </c>
      <c r="AU137" s="226" t="s">
        <v>91</v>
      </c>
      <c r="AY137" s="19" t="s">
        <v>143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89</v>
      </c>
      <c r="BK137" s="227">
        <f>ROUND(I137*H137,2)</f>
        <v>0</v>
      </c>
      <c r="BL137" s="19" t="s">
        <v>270</v>
      </c>
      <c r="BM137" s="226" t="s">
        <v>507</v>
      </c>
    </row>
    <row r="138" s="2" customFormat="1" ht="24.15" customHeight="1">
      <c r="A138" s="41"/>
      <c r="B138" s="42"/>
      <c r="C138" s="215" t="s">
        <v>508</v>
      </c>
      <c r="D138" s="215" t="s">
        <v>146</v>
      </c>
      <c r="E138" s="216" t="s">
        <v>509</v>
      </c>
      <c r="F138" s="217" t="s">
        <v>510</v>
      </c>
      <c r="G138" s="218" t="s">
        <v>421</v>
      </c>
      <c r="H138" s="219">
        <v>1</v>
      </c>
      <c r="I138" s="220"/>
      <c r="J138" s="221">
        <f>ROUND(I138*H138,2)</f>
        <v>0</v>
      </c>
      <c r="K138" s="217" t="s">
        <v>41</v>
      </c>
      <c r="L138" s="47"/>
      <c r="M138" s="222" t="s">
        <v>41</v>
      </c>
      <c r="N138" s="223" t="s">
        <v>52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270</v>
      </c>
      <c r="AT138" s="226" t="s">
        <v>146</v>
      </c>
      <c r="AU138" s="226" t="s">
        <v>91</v>
      </c>
      <c r="AY138" s="19" t="s">
        <v>143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89</v>
      </c>
      <c r="BK138" s="227">
        <f>ROUND(I138*H138,2)</f>
        <v>0</v>
      </c>
      <c r="BL138" s="19" t="s">
        <v>270</v>
      </c>
      <c r="BM138" s="226" t="s">
        <v>511</v>
      </c>
    </row>
    <row r="139" s="2" customFormat="1" ht="16.5" customHeight="1">
      <c r="A139" s="41"/>
      <c r="B139" s="42"/>
      <c r="C139" s="215" t="s">
        <v>456</v>
      </c>
      <c r="D139" s="215" t="s">
        <v>146</v>
      </c>
      <c r="E139" s="216" t="s">
        <v>512</v>
      </c>
      <c r="F139" s="217" t="s">
        <v>513</v>
      </c>
      <c r="G139" s="218" t="s">
        <v>421</v>
      </c>
      <c r="H139" s="219">
        <v>2</v>
      </c>
      <c r="I139" s="220"/>
      <c r="J139" s="221">
        <f>ROUND(I139*H139,2)</f>
        <v>0</v>
      </c>
      <c r="K139" s="217" t="s">
        <v>41</v>
      </c>
      <c r="L139" s="47"/>
      <c r="M139" s="222" t="s">
        <v>41</v>
      </c>
      <c r="N139" s="223" t="s">
        <v>52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270</v>
      </c>
      <c r="AT139" s="226" t="s">
        <v>146</v>
      </c>
      <c r="AU139" s="226" t="s">
        <v>91</v>
      </c>
      <c r="AY139" s="19" t="s">
        <v>143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89</v>
      </c>
      <c r="BK139" s="227">
        <f>ROUND(I139*H139,2)</f>
        <v>0</v>
      </c>
      <c r="BL139" s="19" t="s">
        <v>270</v>
      </c>
      <c r="BM139" s="226" t="s">
        <v>514</v>
      </c>
    </row>
    <row r="140" s="2" customFormat="1" ht="16.5" customHeight="1">
      <c r="A140" s="41"/>
      <c r="B140" s="42"/>
      <c r="C140" s="215" t="s">
        <v>515</v>
      </c>
      <c r="D140" s="215" t="s">
        <v>146</v>
      </c>
      <c r="E140" s="216" t="s">
        <v>516</v>
      </c>
      <c r="F140" s="217" t="s">
        <v>517</v>
      </c>
      <c r="G140" s="218" t="s">
        <v>421</v>
      </c>
      <c r="H140" s="219">
        <v>3</v>
      </c>
      <c r="I140" s="220"/>
      <c r="J140" s="221">
        <f>ROUND(I140*H140,2)</f>
        <v>0</v>
      </c>
      <c r="K140" s="217" t="s">
        <v>41</v>
      </c>
      <c r="L140" s="47"/>
      <c r="M140" s="222" t="s">
        <v>41</v>
      </c>
      <c r="N140" s="223" t="s">
        <v>52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270</v>
      </c>
      <c r="AT140" s="226" t="s">
        <v>146</v>
      </c>
      <c r="AU140" s="226" t="s">
        <v>91</v>
      </c>
      <c r="AY140" s="19" t="s">
        <v>143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89</v>
      </c>
      <c r="BK140" s="227">
        <f>ROUND(I140*H140,2)</f>
        <v>0</v>
      </c>
      <c r="BL140" s="19" t="s">
        <v>270</v>
      </c>
      <c r="BM140" s="226" t="s">
        <v>518</v>
      </c>
    </row>
    <row r="141" s="2" customFormat="1" ht="21.75" customHeight="1">
      <c r="A141" s="41"/>
      <c r="B141" s="42"/>
      <c r="C141" s="215" t="s">
        <v>459</v>
      </c>
      <c r="D141" s="215" t="s">
        <v>146</v>
      </c>
      <c r="E141" s="216" t="s">
        <v>519</v>
      </c>
      <c r="F141" s="217" t="s">
        <v>520</v>
      </c>
      <c r="G141" s="218" t="s">
        <v>198</v>
      </c>
      <c r="H141" s="219">
        <v>2</v>
      </c>
      <c r="I141" s="220"/>
      <c r="J141" s="221">
        <f>ROUND(I141*H141,2)</f>
        <v>0</v>
      </c>
      <c r="K141" s="217" t="s">
        <v>41</v>
      </c>
      <c r="L141" s="47"/>
      <c r="M141" s="222" t="s">
        <v>41</v>
      </c>
      <c r="N141" s="223" t="s">
        <v>52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270</v>
      </c>
      <c r="AT141" s="226" t="s">
        <v>146</v>
      </c>
      <c r="AU141" s="226" t="s">
        <v>91</v>
      </c>
      <c r="AY141" s="19" t="s">
        <v>143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89</v>
      </c>
      <c r="BK141" s="227">
        <f>ROUND(I141*H141,2)</f>
        <v>0</v>
      </c>
      <c r="BL141" s="19" t="s">
        <v>270</v>
      </c>
      <c r="BM141" s="226" t="s">
        <v>521</v>
      </c>
    </row>
    <row r="142" s="2" customFormat="1" ht="21.75" customHeight="1">
      <c r="A142" s="41"/>
      <c r="B142" s="42"/>
      <c r="C142" s="215" t="s">
        <v>522</v>
      </c>
      <c r="D142" s="215" t="s">
        <v>146</v>
      </c>
      <c r="E142" s="216" t="s">
        <v>523</v>
      </c>
      <c r="F142" s="217" t="s">
        <v>524</v>
      </c>
      <c r="G142" s="218" t="s">
        <v>198</v>
      </c>
      <c r="H142" s="219">
        <v>3</v>
      </c>
      <c r="I142" s="220"/>
      <c r="J142" s="221">
        <f>ROUND(I142*H142,2)</f>
        <v>0</v>
      </c>
      <c r="K142" s="217" t="s">
        <v>41</v>
      </c>
      <c r="L142" s="47"/>
      <c r="M142" s="222" t="s">
        <v>41</v>
      </c>
      <c r="N142" s="223" t="s">
        <v>52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270</v>
      </c>
      <c r="AT142" s="226" t="s">
        <v>146</v>
      </c>
      <c r="AU142" s="226" t="s">
        <v>91</v>
      </c>
      <c r="AY142" s="19" t="s">
        <v>143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89</v>
      </c>
      <c r="BK142" s="227">
        <f>ROUND(I142*H142,2)</f>
        <v>0</v>
      </c>
      <c r="BL142" s="19" t="s">
        <v>270</v>
      </c>
      <c r="BM142" s="226" t="s">
        <v>525</v>
      </c>
    </row>
    <row r="143" s="2" customFormat="1" ht="16.5" customHeight="1">
      <c r="A143" s="41"/>
      <c r="B143" s="42"/>
      <c r="C143" s="215" t="s">
        <v>462</v>
      </c>
      <c r="D143" s="215" t="s">
        <v>146</v>
      </c>
      <c r="E143" s="216" t="s">
        <v>526</v>
      </c>
      <c r="F143" s="217" t="s">
        <v>527</v>
      </c>
      <c r="G143" s="218" t="s">
        <v>198</v>
      </c>
      <c r="H143" s="219">
        <v>5</v>
      </c>
      <c r="I143" s="220"/>
      <c r="J143" s="221">
        <f>ROUND(I143*H143,2)</f>
        <v>0</v>
      </c>
      <c r="K143" s="217" t="s">
        <v>41</v>
      </c>
      <c r="L143" s="47"/>
      <c r="M143" s="222" t="s">
        <v>41</v>
      </c>
      <c r="N143" s="223" t="s">
        <v>52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270</v>
      </c>
      <c r="AT143" s="226" t="s">
        <v>146</v>
      </c>
      <c r="AU143" s="226" t="s">
        <v>91</v>
      </c>
      <c r="AY143" s="19" t="s">
        <v>143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89</v>
      </c>
      <c r="BK143" s="227">
        <f>ROUND(I143*H143,2)</f>
        <v>0</v>
      </c>
      <c r="BL143" s="19" t="s">
        <v>270</v>
      </c>
      <c r="BM143" s="226" t="s">
        <v>528</v>
      </c>
    </row>
    <row r="144" s="2" customFormat="1" ht="21.75" customHeight="1">
      <c r="A144" s="41"/>
      <c r="B144" s="42"/>
      <c r="C144" s="215" t="s">
        <v>529</v>
      </c>
      <c r="D144" s="215" t="s">
        <v>146</v>
      </c>
      <c r="E144" s="216" t="s">
        <v>530</v>
      </c>
      <c r="F144" s="217" t="s">
        <v>531</v>
      </c>
      <c r="G144" s="218" t="s">
        <v>421</v>
      </c>
      <c r="H144" s="219">
        <v>1</v>
      </c>
      <c r="I144" s="220"/>
      <c r="J144" s="221">
        <f>ROUND(I144*H144,2)</f>
        <v>0</v>
      </c>
      <c r="K144" s="217" t="s">
        <v>41</v>
      </c>
      <c r="L144" s="47"/>
      <c r="M144" s="222" t="s">
        <v>41</v>
      </c>
      <c r="N144" s="223" t="s">
        <v>52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270</v>
      </c>
      <c r="AT144" s="226" t="s">
        <v>146</v>
      </c>
      <c r="AU144" s="226" t="s">
        <v>91</v>
      </c>
      <c r="AY144" s="19" t="s">
        <v>143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89</v>
      </c>
      <c r="BK144" s="227">
        <f>ROUND(I144*H144,2)</f>
        <v>0</v>
      </c>
      <c r="BL144" s="19" t="s">
        <v>270</v>
      </c>
      <c r="BM144" s="226" t="s">
        <v>532</v>
      </c>
    </row>
    <row r="145" s="2" customFormat="1" ht="21.75" customHeight="1">
      <c r="A145" s="41"/>
      <c r="B145" s="42"/>
      <c r="C145" s="215" t="s">
        <v>465</v>
      </c>
      <c r="D145" s="215" t="s">
        <v>146</v>
      </c>
      <c r="E145" s="216" t="s">
        <v>533</v>
      </c>
      <c r="F145" s="217" t="s">
        <v>534</v>
      </c>
      <c r="G145" s="218" t="s">
        <v>421</v>
      </c>
      <c r="H145" s="219">
        <v>1</v>
      </c>
      <c r="I145" s="220"/>
      <c r="J145" s="221">
        <f>ROUND(I145*H145,2)</f>
        <v>0</v>
      </c>
      <c r="K145" s="217" t="s">
        <v>41</v>
      </c>
      <c r="L145" s="47"/>
      <c r="M145" s="222" t="s">
        <v>41</v>
      </c>
      <c r="N145" s="223" t="s">
        <v>52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270</v>
      </c>
      <c r="AT145" s="226" t="s">
        <v>146</v>
      </c>
      <c r="AU145" s="226" t="s">
        <v>91</v>
      </c>
      <c r="AY145" s="19" t="s">
        <v>143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89</v>
      </c>
      <c r="BK145" s="227">
        <f>ROUND(I145*H145,2)</f>
        <v>0</v>
      </c>
      <c r="BL145" s="19" t="s">
        <v>270</v>
      </c>
      <c r="BM145" s="226" t="s">
        <v>535</v>
      </c>
    </row>
    <row r="146" s="2" customFormat="1" ht="21.75" customHeight="1">
      <c r="A146" s="41"/>
      <c r="B146" s="42"/>
      <c r="C146" s="215" t="s">
        <v>536</v>
      </c>
      <c r="D146" s="215" t="s">
        <v>146</v>
      </c>
      <c r="E146" s="216" t="s">
        <v>537</v>
      </c>
      <c r="F146" s="217" t="s">
        <v>538</v>
      </c>
      <c r="G146" s="218" t="s">
        <v>421</v>
      </c>
      <c r="H146" s="219">
        <v>2</v>
      </c>
      <c r="I146" s="220"/>
      <c r="J146" s="221">
        <f>ROUND(I146*H146,2)</f>
        <v>0</v>
      </c>
      <c r="K146" s="217" t="s">
        <v>41</v>
      </c>
      <c r="L146" s="47"/>
      <c r="M146" s="222" t="s">
        <v>41</v>
      </c>
      <c r="N146" s="223" t="s">
        <v>52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270</v>
      </c>
      <c r="AT146" s="226" t="s">
        <v>146</v>
      </c>
      <c r="AU146" s="226" t="s">
        <v>91</v>
      </c>
      <c r="AY146" s="19" t="s">
        <v>143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89</v>
      </c>
      <c r="BK146" s="227">
        <f>ROUND(I146*H146,2)</f>
        <v>0</v>
      </c>
      <c r="BL146" s="19" t="s">
        <v>270</v>
      </c>
      <c r="BM146" s="226" t="s">
        <v>539</v>
      </c>
    </row>
    <row r="147" s="2" customFormat="1" ht="16.5" customHeight="1">
      <c r="A147" s="41"/>
      <c r="B147" s="42"/>
      <c r="C147" s="215" t="s">
        <v>468</v>
      </c>
      <c r="D147" s="215" t="s">
        <v>146</v>
      </c>
      <c r="E147" s="216" t="s">
        <v>540</v>
      </c>
      <c r="F147" s="217" t="s">
        <v>541</v>
      </c>
      <c r="G147" s="218" t="s">
        <v>198</v>
      </c>
      <c r="H147" s="219">
        <v>4</v>
      </c>
      <c r="I147" s="220"/>
      <c r="J147" s="221">
        <f>ROUND(I147*H147,2)</f>
        <v>0</v>
      </c>
      <c r="K147" s="217" t="s">
        <v>41</v>
      </c>
      <c r="L147" s="47"/>
      <c r="M147" s="222" t="s">
        <v>41</v>
      </c>
      <c r="N147" s="223" t="s">
        <v>52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270</v>
      </c>
      <c r="AT147" s="226" t="s">
        <v>146</v>
      </c>
      <c r="AU147" s="226" t="s">
        <v>91</v>
      </c>
      <c r="AY147" s="19" t="s">
        <v>143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89</v>
      </c>
      <c r="BK147" s="227">
        <f>ROUND(I147*H147,2)</f>
        <v>0</v>
      </c>
      <c r="BL147" s="19" t="s">
        <v>270</v>
      </c>
      <c r="BM147" s="226" t="s">
        <v>542</v>
      </c>
    </row>
    <row r="148" s="2" customFormat="1" ht="16.5" customHeight="1">
      <c r="A148" s="41"/>
      <c r="B148" s="42"/>
      <c r="C148" s="215" t="s">
        <v>543</v>
      </c>
      <c r="D148" s="215" t="s">
        <v>146</v>
      </c>
      <c r="E148" s="216" t="s">
        <v>544</v>
      </c>
      <c r="F148" s="217" t="s">
        <v>545</v>
      </c>
      <c r="G148" s="218" t="s">
        <v>421</v>
      </c>
      <c r="H148" s="219">
        <v>4</v>
      </c>
      <c r="I148" s="220"/>
      <c r="J148" s="221">
        <f>ROUND(I148*H148,2)</f>
        <v>0</v>
      </c>
      <c r="K148" s="217" t="s">
        <v>41</v>
      </c>
      <c r="L148" s="47"/>
      <c r="M148" s="222" t="s">
        <v>41</v>
      </c>
      <c r="N148" s="223" t="s">
        <v>52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270</v>
      </c>
      <c r="AT148" s="226" t="s">
        <v>146</v>
      </c>
      <c r="AU148" s="226" t="s">
        <v>91</v>
      </c>
      <c r="AY148" s="19" t="s">
        <v>143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89</v>
      </c>
      <c r="BK148" s="227">
        <f>ROUND(I148*H148,2)</f>
        <v>0</v>
      </c>
      <c r="BL148" s="19" t="s">
        <v>270</v>
      </c>
      <c r="BM148" s="226" t="s">
        <v>546</v>
      </c>
    </row>
    <row r="149" s="2" customFormat="1" ht="24.15" customHeight="1">
      <c r="A149" s="41"/>
      <c r="B149" s="42"/>
      <c r="C149" s="215" t="s">
        <v>471</v>
      </c>
      <c r="D149" s="215" t="s">
        <v>146</v>
      </c>
      <c r="E149" s="216" t="s">
        <v>547</v>
      </c>
      <c r="F149" s="217" t="s">
        <v>548</v>
      </c>
      <c r="G149" s="218" t="s">
        <v>421</v>
      </c>
      <c r="H149" s="219">
        <v>1</v>
      </c>
      <c r="I149" s="220"/>
      <c r="J149" s="221">
        <f>ROUND(I149*H149,2)</f>
        <v>0</v>
      </c>
      <c r="K149" s="217" t="s">
        <v>41</v>
      </c>
      <c r="L149" s="47"/>
      <c r="M149" s="222" t="s">
        <v>41</v>
      </c>
      <c r="N149" s="223" t="s">
        <v>52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270</v>
      </c>
      <c r="AT149" s="226" t="s">
        <v>146</v>
      </c>
      <c r="AU149" s="226" t="s">
        <v>91</v>
      </c>
      <c r="AY149" s="19" t="s">
        <v>143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9" t="s">
        <v>89</v>
      </c>
      <c r="BK149" s="227">
        <f>ROUND(I149*H149,2)</f>
        <v>0</v>
      </c>
      <c r="BL149" s="19" t="s">
        <v>270</v>
      </c>
      <c r="BM149" s="226" t="s">
        <v>549</v>
      </c>
    </row>
    <row r="150" s="2" customFormat="1" ht="33" customHeight="1">
      <c r="A150" s="41"/>
      <c r="B150" s="42"/>
      <c r="C150" s="215" t="s">
        <v>550</v>
      </c>
      <c r="D150" s="215" t="s">
        <v>146</v>
      </c>
      <c r="E150" s="216" t="s">
        <v>551</v>
      </c>
      <c r="F150" s="217" t="s">
        <v>552</v>
      </c>
      <c r="G150" s="218" t="s">
        <v>421</v>
      </c>
      <c r="H150" s="219">
        <v>1</v>
      </c>
      <c r="I150" s="220"/>
      <c r="J150" s="221">
        <f>ROUND(I150*H150,2)</f>
        <v>0</v>
      </c>
      <c r="K150" s="217" t="s">
        <v>41</v>
      </c>
      <c r="L150" s="47"/>
      <c r="M150" s="222" t="s">
        <v>41</v>
      </c>
      <c r="N150" s="223" t="s">
        <v>52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270</v>
      </c>
      <c r="AT150" s="226" t="s">
        <v>146</v>
      </c>
      <c r="AU150" s="226" t="s">
        <v>91</v>
      </c>
      <c r="AY150" s="19" t="s">
        <v>143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89</v>
      </c>
      <c r="BK150" s="227">
        <f>ROUND(I150*H150,2)</f>
        <v>0</v>
      </c>
      <c r="BL150" s="19" t="s">
        <v>270</v>
      </c>
      <c r="BM150" s="226" t="s">
        <v>553</v>
      </c>
    </row>
    <row r="151" s="2" customFormat="1" ht="24.15" customHeight="1">
      <c r="A151" s="41"/>
      <c r="B151" s="42"/>
      <c r="C151" s="215" t="s">
        <v>474</v>
      </c>
      <c r="D151" s="215" t="s">
        <v>146</v>
      </c>
      <c r="E151" s="216" t="s">
        <v>554</v>
      </c>
      <c r="F151" s="217" t="s">
        <v>555</v>
      </c>
      <c r="G151" s="218" t="s">
        <v>556</v>
      </c>
      <c r="H151" s="219">
        <v>30</v>
      </c>
      <c r="I151" s="220"/>
      <c r="J151" s="221">
        <f>ROUND(I151*H151,2)</f>
        <v>0</v>
      </c>
      <c r="K151" s="217" t="s">
        <v>41</v>
      </c>
      <c r="L151" s="47"/>
      <c r="M151" s="222" t="s">
        <v>41</v>
      </c>
      <c r="N151" s="223" t="s">
        <v>52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270</v>
      </c>
      <c r="AT151" s="226" t="s">
        <v>146</v>
      </c>
      <c r="AU151" s="226" t="s">
        <v>91</v>
      </c>
      <c r="AY151" s="19" t="s">
        <v>143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89</v>
      </c>
      <c r="BK151" s="227">
        <f>ROUND(I151*H151,2)</f>
        <v>0</v>
      </c>
      <c r="BL151" s="19" t="s">
        <v>270</v>
      </c>
      <c r="BM151" s="226" t="s">
        <v>557</v>
      </c>
    </row>
    <row r="152" s="2" customFormat="1" ht="16.5" customHeight="1">
      <c r="A152" s="41"/>
      <c r="B152" s="42"/>
      <c r="C152" s="215" t="s">
        <v>558</v>
      </c>
      <c r="D152" s="215" t="s">
        <v>146</v>
      </c>
      <c r="E152" s="216" t="s">
        <v>559</v>
      </c>
      <c r="F152" s="217" t="s">
        <v>560</v>
      </c>
      <c r="G152" s="218" t="s">
        <v>198</v>
      </c>
      <c r="H152" s="219">
        <v>1</v>
      </c>
      <c r="I152" s="220"/>
      <c r="J152" s="221">
        <f>ROUND(I152*H152,2)</f>
        <v>0</v>
      </c>
      <c r="K152" s="217" t="s">
        <v>41</v>
      </c>
      <c r="L152" s="47"/>
      <c r="M152" s="222" t="s">
        <v>41</v>
      </c>
      <c r="N152" s="223" t="s">
        <v>52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270</v>
      </c>
      <c r="AT152" s="226" t="s">
        <v>146</v>
      </c>
      <c r="AU152" s="226" t="s">
        <v>91</v>
      </c>
      <c r="AY152" s="19" t="s">
        <v>143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89</v>
      </c>
      <c r="BK152" s="227">
        <f>ROUND(I152*H152,2)</f>
        <v>0</v>
      </c>
      <c r="BL152" s="19" t="s">
        <v>270</v>
      </c>
      <c r="BM152" s="226" t="s">
        <v>561</v>
      </c>
    </row>
    <row r="153" s="2" customFormat="1" ht="16.5" customHeight="1">
      <c r="A153" s="41"/>
      <c r="B153" s="42"/>
      <c r="C153" s="215" t="s">
        <v>477</v>
      </c>
      <c r="D153" s="215" t="s">
        <v>146</v>
      </c>
      <c r="E153" s="216" t="s">
        <v>562</v>
      </c>
      <c r="F153" s="217" t="s">
        <v>563</v>
      </c>
      <c r="G153" s="218" t="s">
        <v>198</v>
      </c>
      <c r="H153" s="219">
        <v>1</v>
      </c>
      <c r="I153" s="220"/>
      <c r="J153" s="221">
        <f>ROUND(I153*H153,2)</f>
        <v>0</v>
      </c>
      <c r="K153" s="217" t="s">
        <v>41</v>
      </c>
      <c r="L153" s="47"/>
      <c r="M153" s="222" t="s">
        <v>41</v>
      </c>
      <c r="N153" s="223" t="s">
        <v>52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270</v>
      </c>
      <c r="AT153" s="226" t="s">
        <v>146</v>
      </c>
      <c r="AU153" s="226" t="s">
        <v>91</v>
      </c>
      <c r="AY153" s="19" t="s">
        <v>143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89</v>
      </c>
      <c r="BK153" s="227">
        <f>ROUND(I153*H153,2)</f>
        <v>0</v>
      </c>
      <c r="BL153" s="19" t="s">
        <v>270</v>
      </c>
      <c r="BM153" s="226" t="s">
        <v>564</v>
      </c>
    </row>
    <row r="154" s="12" customFormat="1" ht="22.8" customHeight="1">
      <c r="A154" s="12"/>
      <c r="B154" s="199"/>
      <c r="C154" s="200"/>
      <c r="D154" s="201" t="s">
        <v>80</v>
      </c>
      <c r="E154" s="213" t="s">
        <v>565</v>
      </c>
      <c r="F154" s="213" t="s">
        <v>566</v>
      </c>
      <c r="G154" s="200"/>
      <c r="H154" s="200"/>
      <c r="I154" s="203"/>
      <c r="J154" s="214">
        <f>BK154</f>
        <v>0</v>
      </c>
      <c r="K154" s="200"/>
      <c r="L154" s="205"/>
      <c r="M154" s="206"/>
      <c r="N154" s="207"/>
      <c r="O154" s="207"/>
      <c r="P154" s="208">
        <f>SUM(P155:P159)</f>
        <v>0</v>
      </c>
      <c r="Q154" s="207"/>
      <c r="R154" s="208">
        <f>SUM(R155:R159)</f>
        <v>0</v>
      </c>
      <c r="S154" s="207"/>
      <c r="T154" s="209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0" t="s">
        <v>89</v>
      </c>
      <c r="AT154" s="211" t="s">
        <v>80</v>
      </c>
      <c r="AU154" s="211" t="s">
        <v>89</v>
      </c>
      <c r="AY154" s="210" t="s">
        <v>143</v>
      </c>
      <c r="BK154" s="212">
        <f>SUM(BK155:BK159)</f>
        <v>0</v>
      </c>
    </row>
    <row r="155" s="2" customFormat="1" ht="16.5" customHeight="1">
      <c r="A155" s="41"/>
      <c r="B155" s="42"/>
      <c r="C155" s="215" t="s">
        <v>567</v>
      </c>
      <c r="D155" s="215" t="s">
        <v>146</v>
      </c>
      <c r="E155" s="216" t="s">
        <v>568</v>
      </c>
      <c r="F155" s="217" t="s">
        <v>569</v>
      </c>
      <c r="G155" s="218" t="s">
        <v>212</v>
      </c>
      <c r="H155" s="219">
        <v>4</v>
      </c>
      <c r="I155" s="220"/>
      <c r="J155" s="221">
        <f>ROUND(I155*H155,2)</f>
        <v>0</v>
      </c>
      <c r="K155" s="217" t="s">
        <v>41</v>
      </c>
      <c r="L155" s="47"/>
      <c r="M155" s="222" t="s">
        <v>41</v>
      </c>
      <c r="N155" s="223" t="s">
        <v>52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151</v>
      </c>
      <c r="AT155" s="226" t="s">
        <v>146</v>
      </c>
      <c r="AU155" s="226" t="s">
        <v>91</v>
      </c>
      <c r="AY155" s="19" t="s">
        <v>143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89</v>
      </c>
      <c r="BK155" s="227">
        <f>ROUND(I155*H155,2)</f>
        <v>0</v>
      </c>
      <c r="BL155" s="19" t="s">
        <v>151</v>
      </c>
      <c r="BM155" s="226" t="s">
        <v>570</v>
      </c>
    </row>
    <row r="156" s="2" customFormat="1" ht="16.5" customHeight="1">
      <c r="A156" s="41"/>
      <c r="B156" s="42"/>
      <c r="C156" s="215" t="s">
        <v>480</v>
      </c>
      <c r="D156" s="215" t="s">
        <v>146</v>
      </c>
      <c r="E156" s="216" t="s">
        <v>571</v>
      </c>
      <c r="F156" s="217" t="s">
        <v>572</v>
      </c>
      <c r="G156" s="218" t="s">
        <v>198</v>
      </c>
      <c r="H156" s="219">
        <v>1</v>
      </c>
      <c r="I156" s="220"/>
      <c r="J156" s="221">
        <f>ROUND(I156*H156,2)</f>
        <v>0</v>
      </c>
      <c r="K156" s="217" t="s">
        <v>41</v>
      </c>
      <c r="L156" s="47"/>
      <c r="M156" s="222" t="s">
        <v>41</v>
      </c>
      <c r="N156" s="223" t="s">
        <v>52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151</v>
      </c>
      <c r="AT156" s="226" t="s">
        <v>146</v>
      </c>
      <c r="AU156" s="226" t="s">
        <v>91</v>
      </c>
      <c r="AY156" s="19" t="s">
        <v>143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89</v>
      </c>
      <c r="BK156" s="227">
        <f>ROUND(I156*H156,2)</f>
        <v>0</v>
      </c>
      <c r="BL156" s="19" t="s">
        <v>151</v>
      </c>
      <c r="BM156" s="226" t="s">
        <v>573</v>
      </c>
    </row>
    <row r="157" s="2" customFormat="1" ht="16.5" customHeight="1">
      <c r="A157" s="41"/>
      <c r="B157" s="42"/>
      <c r="C157" s="215" t="s">
        <v>574</v>
      </c>
      <c r="D157" s="215" t="s">
        <v>146</v>
      </c>
      <c r="E157" s="216" t="s">
        <v>575</v>
      </c>
      <c r="F157" s="217" t="s">
        <v>576</v>
      </c>
      <c r="G157" s="218" t="s">
        <v>198</v>
      </c>
      <c r="H157" s="219">
        <v>3</v>
      </c>
      <c r="I157" s="220"/>
      <c r="J157" s="221">
        <f>ROUND(I157*H157,2)</f>
        <v>0</v>
      </c>
      <c r="K157" s="217" t="s">
        <v>41</v>
      </c>
      <c r="L157" s="47"/>
      <c r="M157" s="222" t="s">
        <v>41</v>
      </c>
      <c r="N157" s="223" t="s">
        <v>52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151</v>
      </c>
      <c r="AT157" s="226" t="s">
        <v>146</v>
      </c>
      <c r="AU157" s="226" t="s">
        <v>91</v>
      </c>
      <c r="AY157" s="19" t="s">
        <v>143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89</v>
      </c>
      <c r="BK157" s="227">
        <f>ROUND(I157*H157,2)</f>
        <v>0</v>
      </c>
      <c r="BL157" s="19" t="s">
        <v>151</v>
      </c>
      <c r="BM157" s="226" t="s">
        <v>577</v>
      </c>
    </row>
    <row r="158" s="2" customFormat="1" ht="16.5" customHeight="1">
      <c r="A158" s="41"/>
      <c r="B158" s="42"/>
      <c r="C158" s="215" t="s">
        <v>483</v>
      </c>
      <c r="D158" s="215" t="s">
        <v>146</v>
      </c>
      <c r="E158" s="216" t="s">
        <v>578</v>
      </c>
      <c r="F158" s="217" t="s">
        <v>579</v>
      </c>
      <c r="G158" s="218" t="s">
        <v>198</v>
      </c>
      <c r="H158" s="219">
        <v>6</v>
      </c>
      <c r="I158" s="220"/>
      <c r="J158" s="221">
        <f>ROUND(I158*H158,2)</f>
        <v>0</v>
      </c>
      <c r="K158" s="217" t="s">
        <v>41</v>
      </c>
      <c r="L158" s="47"/>
      <c r="M158" s="222" t="s">
        <v>41</v>
      </c>
      <c r="N158" s="223" t="s">
        <v>52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151</v>
      </c>
      <c r="AT158" s="226" t="s">
        <v>146</v>
      </c>
      <c r="AU158" s="226" t="s">
        <v>91</v>
      </c>
      <c r="AY158" s="19" t="s">
        <v>143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89</v>
      </c>
      <c r="BK158" s="227">
        <f>ROUND(I158*H158,2)</f>
        <v>0</v>
      </c>
      <c r="BL158" s="19" t="s">
        <v>151</v>
      </c>
      <c r="BM158" s="226" t="s">
        <v>580</v>
      </c>
    </row>
    <row r="159" s="2" customFormat="1" ht="24.15" customHeight="1">
      <c r="A159" s="41"/>
      <c r="B159" s="42"/>
      <c r="C159" s="215" t="s">
        <v>581</v>
      </c>
      <c r="D159" s="215" t="s">
        <v>146</v>
      </c>
      <c r="E159" s="216" t="s">
        <v>582</v>
      </c>
      <c r="F159" s="217" t="s">
        <v>583</v>
      </c>
      <c r="G159" s="218" t="s">
        <v>261</v>
      </c>
      <c r="H159" s="219">
        <v>0.20999999999999999</v>
      </c>
      <c r="I159" s="220"/>
      <c r="J159" s="221">
        <f>ROUND(I159*H159,2)</f>
        <v>0</v>
      </c>
      <c r="K159" s="217" t="s">
        <v>41</v>
      </c>
      <c r="L159" s="47"/>
      <c r="M159" s="222" t="s">
        <v>41</v>
      </c>
      <c r="N159" s="223" t="s">
        <v>52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151</v>
      </c>
      <c r="AT159" s="226" t="s">
        <v>146</v>
      </c>
      <c r="AU159" s="226" t="s">
        <v>91</v>
      </c>
      <c r="AY159" s="19" t="s">
        <v>143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89</v>
      </c>
      <c r="BK159" s="227">
        <f>ROUND(I159*H159,2)</f>
        <v>0</v>
      </c>
      <c r="BL159" s="19" t="s">
        <v>151</v>
      </c>
      <c r="BM159" s="226" t="s">
        <v>584</v>
      </c>
    </row>
    <row r="160" s="12" customFormat="1" ht="22.8" customHeight="1">
      <c r="A160" s="12"/>
      <c r="B160" s="199"/>
      <c r="C160" s="200"/>
      <c r="D160" s="201" t="s">
        <v>80</v>
      </c>
      <c r="E160" s="213" t="s">
        <v>585</v>
      </c>
      <c r="F160" s="213" t="s">
        <v>586</v>
      </c>
      <c r="G160" s="200"/>
      <c r="H160" s="200"/>
      <c r="I160" s="203"/>
      <c r="J160" s="214">
        <f>BK160</f>
        <v>0</v>
      </c>
      <c r="K160" s="200"/>
      <c r="L160" s="205"/>
      <c r="M160" s="206"/>
      <c r="N160" s="207"/>
      <c r="O160" s="207"/>
      <c r="P160" s="208">
        <f>SUM(P161:P176)</f>
        <v>0</v>
      </c>
      <c r="Q160" s="207"/>
      <c r="R160" s="208">
        <f>SUM(R161:R176)</f>
        <v>0</v>
      </c>
      <c r="S160" s="207"/>
      <c r="T160" s="209">
        <f>SUM(T161:T176)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91</v>
      </c>
      <c r="AT160" s="211" t="s">
        <v>80</v>
      </c>
      <c r="AU160" s="211" t="s">
        <v>89</v>
      </c>
      <c r="AY160" s="210" t="s">
        <v>143</v>
      </c>
      <c r="BK160" s="212">
        <f>SUM(BK161:BK176)</f>
        <v>0</v>
      </c>
    </row>
    <row r="161" s="2" customFormat="1" ht="44.25" customHeight="1">
      <c r="A161" s="41"/>
      <c r="B161" s="42"/>
      <c r="C161" s="215" t="s">
        <v>488</v>
      </c>
      <c r="D161" s="215" t="s">
        <v>146</v>
      </c>
      <c r="E161" s="216" t="s">
        <v>587</v>
      </c>
      <c r="F161" s="217" t="s">
        <v>588</v>
      </c>
      <c r="G161" s="218" t="s">
        <v>212</v>
      </c>
      <c r="H161" s="219">
        <v>10</v>
      </c>
      <c r="I161" s="220"/>
      <c r="J161" s="221">
        <f>ROUND(I161*H161,2)</f>
        <v>0</v>
      </c>
      <c r="K161" s="217" t="s">
        <v>41</v>
      </c>
      <c r="L161" s="47"/>
      <c r="M161" s="222" t="s">
        <v>41</v>
      </c>
      <c r="N161" s="223" t="s">
        <v>52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270</v>
      </c>
      <c r="AT161" s="226" t="s">
        <v>146</v>
      </c>
      <c r="AU161" s="226" t="s">
        <v>91</v>
      </c>
      <c r="AY161" s="19" t="s">
        <v>143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9" t="s">
        <v>89</v>
      </c>
      <c r="BK161" s="227">
        <f>ROUND(I161*H161,2)</f>
        <v>0</v>
      </c>
      <c r="BL161" s="19" t="s">
        <v>270</v>
      </c>
      <c r="BM161" s="226" t="s">
        <v>589</v>
      </c>
    </row>
    <row r="162" s="2" customFormat="1" ht="24.15" customHeight="1">
      <c r="A162" s="41"/>
      <c r="B162" s="42"/>
      <c r="C162" s="215" t="s">
        <v>590</v>
      </c>
      <c r="D162" s="215" t="s">
        <v>146</v>
      </c>
      <c r="E162" s="216" t="s">
        <v>591</v>
      </c>
      <c r="F162" s="217" t="s">
        <v>592</v>
      </c>
      <c r="G162" s="218" t="s">
        <v>212</v>
      </c>
      <c r="H162" s="219">
        <v>22</v>
      </c>
      <c r="I162" s="220"/>
      <c r="J162" s="221">
        <f>ROUND(I162*H162,2)</f>
        <v>0</v>
      </c>
      <c r="K162" s="217" t="s">
        <v>41</v>
      </c>
      <c r="L162" s="47"/>
      <c r="M162" s="222" t="s">
        <v>41</v>
      </c>
      <c r="N162" s="223" t="s">
        <v>52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270</v>
      </c>
      <c r="AT162" s="226" t="s">
        <v>146</v>
      </c>
      <c r="AU162" s="226" t="s">
        <v>91</v>
      </c>
      <c r="AY162" s="19" t="s">
        <v>143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89</v>
      </c>
      <c r="BK162" s="227">
        <f>ROUND(I162*H162,2)</f>
        <v>0</v>
      </c>
      <c r="BL162" s="19" t="s">
        <v>270</v>
      </c>
      <c r="BM162" s="226" t="s">
        <v>593</v>
      </c>
    </row>
    <row r="163" s="2" customFormat="1" ht="24.15" customHeight="1">
      <c r="A163" s="41"/>
      <c r="B163" s="42"/>
      <c r="C163" s="215" t="s">
        <v>491</v>
      </c>
      <c r="D163" s="215" t="s">
        <v>146</v>
      </c>
      <c r="E163" s="216" t="s">
        <v>594</v>
      </c>
      <c r="F163" s="217" t="s">
        <v>595</v>
      </c>
      <c r="G163" s="218" t="s">
        <v>212</v>
      </c>
      <c r="H163" s="219">
        <v>15</v>
      </c>
      <c r="I163" s="220"/>
      <c r="J163" s="221">
        <f>ROUND(I163*H163,2)</f>
        <v>0</v>
      </c>
      <c r="K163" s="217" t="s">
        <v>41</v>
      </c>
      <c r="L163" s="47"/>
      <c r="M163" s="222" t="s">
        <v>41</v>
      </c>
      <c r="N163" s="223" t="s">
        <v>52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270</v>
      </c>
      <c r="AT163" s="226" t="s">
        <v>146</v>
      </c>
      <c r="AU163" s="226" t="s">
        <v>91</v>
      </c>
      <c r="AY163" s="19" t="s">
        <v>143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9" t="s">
        <v>89</v>
      </c>
      <c r="BK163" s="227">
        <f>ROUND(I163*H163,2)</f>
        <v>0</v>
      </c>
      <c r="BL163" s="19" t="s">
        <v>270</v>
      </c>
      <c r="BM163" s="226" t="s">
        <v>596</v>
      </c>
    </row>
    <row r="164" s="2" customFormat="1" ht="24.15" customHeight="1">
      <c r="A164" s="41"/>
      <c r="B164" s="42"/>
      <c r="C164" s="215" t="s">
        <v>597</v>
      </c>
      <c r="D164" s="215" t="s">
        <v>146</v>
      </c>
      <c r="E164" s="216" t="s">
        <v>598</v>
      </c>
      <c r="F164" s="217" t="s">
        <v>599</v>
      </c>
      <c r="G164" s="218" t="s">
        <v>212</v>
      </c>
      <c r="H164" s="219">
        <v>25</v>
      </c>
      <c r="I164" s="220"/>
      <c r="J164" s="221">
        <f>ROUND(I164*H164,2)</f>
        <v>0</v>
      </c>
      <c r="K164" s="217" t="s">
        <v>41</v>
      </c>
      <c r="L164" s="47"/>
      <c r="M164" s="222" t="s">
        <v>41</v>
      </c>
      <c r="N164" s="223" t="s">
        <v>52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270</v>
      </c>
      <c r="AT164" s="226" t="s">
        <v>146</v>
      </c>
      <c r="AU164" s="226" t="s">
        <v>91</v>
      </c>
      <c r="AY164" s="19" t="s">
        <v>143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89</v>
      </c>
      <c r="BK164" s="227">
        <f>ROUND(I164*H164,2)</f>
        <v>0</v>
      </c>
      <c r="BL164" s="19" t="s">
        <v>270</v>
      </c>
      <c r="BM164" s="226" t="s">
        <v>600</v>
      </c>
    </row>
    <row r="165" s="2" customFormat="1" ht="24.15" customHeight="1">
      <c r="A165" s="41"/>
      <c r="B165" s="42"/>
      <c r="C165" s="215" t="s">
        <v>494</v>
      </c>
      <c r="D165" s="215" t="s">
        <v>146</v>
      </c>
      <c r="E165" s="216" t="s">
        <v>601</v>
      </c>
      <c r="F165" s="217" t="s">
        <v>602</v>
      </c>
      <c r="G165" s="218" t="s">
        <v>212</v>
      </c>
      <c r="H165" s="219">
        <v>13</v>
      </c>
      <c r="I165" s="220"/>
      <c r="J165" s="221">
        <f>ROUND(I165*H165,2)</f>
        <v>0</v>
      </c>
      <c r="K165" s="217" t="s">
        <v>41</v>
      </c>
      <c r="L165" s="47"/>
      <c r="M165" s="222" t="s">
        <v>41</v>
      </c>
      <c r="N165" s="223" t="s">
        <v>52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270</v>
      </c>
      <c r="AT165" s="226" t="s">
        <v>146</v>
      </c>
      <c r="AU165" s="226" t="s">
        <v>91</v>
      </c>
      <c r="AY165" s="19" t="s">
        <v>143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89</v>
      </c>
      <c r="BK165" s="227">
        <f>ROUND(I165*H165,2)</f>
        <v>0</v>
      </c>
      <c r="BL165" s="19" t="s">
        <v>270</v>
      </c>
      <c r="BM165" s="226" t="s">
        <v>603</v>
      </c>
    </row>
    <row r="166" s="2" customFormat="1" ht="44.25" customHeight="1">
      <c r="A166" s="41"/>
      <c r="B166" s="42"/>
      <c r="C166" s="215" t="s">
        <v>604</v>
      </c>
      <c r="D166" s="215" t="s">
        <v>146</v>
      </c>
      <c r="E166" s="216" t="s">
        <v>605</v>
      </c>
      <c r="F166" s="217" t="s">
        <v>606</v>
      </c>
      <c r="G166" s="218" t="s">
        <v>212</v>
      </c>
      <c r="H166" s="219">
        <v>25</v>
      </c>
      <c r="I166" s="220"/>
      <c r="J166" s="221">
        <f>ROUND(I166*H166,2)</f>
        <v>0</v>
      </c>
      <c r="K166" s="217" t="s">
        <v>41</v>
      </c>
      <c r="L166" s="47"/>
      <c r="M166" s="222" t="s">
        <v>41</v>
      </c>
      <c r="N166" s="223" t="s">
        <v>52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270</v>
      </c>
      <c r="AT166" s="226" t="s">
        <v>146</v>
      </c>
      <c r="AU166" s="226" t="s">
        <v>91</v>
      </c>
      <c r="AY166" s="19" t="s">
        <v>143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89</v>
      </c>
      <c r="BK166" s="227">
        <f>ROUND(I166*H166,2)</f>
        <v>0</v>
      </c>
      <c r="BL166" s="19" t="s">
        <v>270</v>
      </c>
      <c r="BM166" s="226" t="s">
        <v>607</v>
      </c>
    </row>
    <row r="167" s="2" customFormat="1" ht="16.5" customHeight="1">
      <c r="A167" s="41"/>
      <c r="B167" s="42"/>
      <c r="C167" s="215" t="s">
        <v>346</v>
      </c>
      <c r="D167" s="215" t="s">
        <v>146</v>
      </c>
      <c r="E167" s="216" t="s">
        <v>608</v>
      </c>
      <c r="F167" s="217" t="s">
        <v>609</v>
      </c>
      <c r="G167" s="218" t="s">
        <v>198</v>
      </c>
      <c r="H167" s="219">
        <v>4</v>
      </c>
      <c r="I167" s="220"/>
      <c r="J167" s="221">
        <f>ROUND(I167*H167,2)</f>
        <v>0</v>
      </c>
      <c r="K167" s="217" t="s">
        <v>41</v>
      </c>
      <c r="L167" s="47"/>
      <c r="M167" s="222" t="s">
        <v>41</v>
      </c>
      <c r="N167" s="223" t="s">
        <v>52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270</v>
      </c>
      <c r="AT167" s="226" t="s">
        <v>146</v>
      </c>
      <c r="AU167" s="226" t="s">
        <v>91</v>
      </c>
      <c r="AY167" s="19" t="s">
        <v>143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9" t="s">
        <v>89</v>
      </c>
      <c r="BK167" s="227">
        <f>ROUND(I167*H167,2)</f>
        <v>0</v>
      </c>
      <c r="BL167" s="19" t="s">
        <v>270</v>
      </c>
      <c r="BM167" s="226" t="s">
        <v>610</v>
      </c>
    </row>
    <row r="168" s="2" customFormat="1" ht="16.5" customHeight="1">
      <c r="A168" s="41"/>
      <c r="B168" s="42"/>
      <c r="C168" s="215" t="s">
        <v>611</v>
      </c>
      <c r="D168" s="215" t="s">
        <v>146</v>
      </c>
      <c r="E168" s="216" t="s">
        <v>612</v>
      </c>
      <c r="F168" s="217" t="s">
        <v>613</v>
      </c>
      <c r="G168" s="218" t="s">
        <v>198</v>
      </c>
      <c r="H168" s="219">
        <v>4</v>
      </c>
      <c r="I168" s="220"/>
      <c r="J168" s="221">
        <f>ROUND(I168*H168,2)</f>
        <v>0</v>
      </c>
      <c r="K168" s="217" t="s">
        <v>41</v>
      </c>
      <c r="L168" s="47"/>
      <c r="M168" s="222" t="s">
        <v>41</v>
      </c>
      <c r="N168" s="223" t="s">
        <v>52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270</v>
      </c>
      <c r="AT168" s="226" t="s">
        <v>146</v>
      </c>
      <c r="AU168" s="226" t="s">
        <v>91</v>
      </c>
      <c r="AY168" s="19" t="s">
        <v>143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89</v>
      </c>
      <c r="BK168" s="227">
        <f>ROUND(I168*H168,2)</f>
        <v>0</v>
      </c>
      <c r="BL168" s="19" t="s">
        <v>270</v>
      </c>
      <c r="BM168" s="226" t="s">
        <v>614</v>
      </c>
    </row>
    <row r="169" s="2" customFormat="1" ht="16.5" customHeight="1">
      <c r="A169" s="41"/>
      <c r="B169" s="42"/>
      <c r="C169" s="215" t="s">
        <v>501</v>
      </c>
      <c r="D169" s="215" t="s">
        <v>146</v>
      </c>
      <c r="E169" s="216" t="s">
        <v>615</v>
      </c>
      <c r="F169" s="217" t="s">
        <v>616</v>
      </c>
      <c r="G169" s="218" t="s">
        <v>198</v>
      </c>
      <c r="H169" s="219">
        <v>4</v>
      </c>
      <c r="I169" s="220"/>
      <c r="J169" s="221">
        <f>ROUND(I169*H169,2)</f>
        <v>0</v>
      </c>
      <c r="K169" s="217" t="s">
        <v>41</v>
      </c>
      <c r="L169" s="47"/>
      <c r="M169" s="222" t="s">
        <v>41</v>
      </c>
      <c r="N169" s="223" t="s">
        <v>52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270</v>
      </c>
      <c r="AT169" s="226" t="s">
        <v>146</v>
      </c>
      <c r="AU169" s="226" t="s">
        <v>91</v>
      </c>
      <c r="AY169" s="19" t="s">
        <v>143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89</v>
      </c>
      <c r="BK169" s="227">
        <f>ROUND(I169*H169,2)</f>
        <v>0</v>
      </c>
      <c r="BL169" s="19" t="s">
        <v>270</v>
      </c>
      <c r="BM169" s="226" t="s">
        <v>617</v>
      </c>
    </row>
    <row r="170" s="2" customFormat="1" ht="16.5" customHeight="1">
      <c r="A170" s="41"/>
      <c r="B170" s="42"/>
      <c r="C170" s="215" t="s">
        <v>618</v>
      </c>
      <c r="D170" s="215" t="s">
        <v>146</v>
      </c>
      <c r="E170" s="216" t="s">
        <v>619</v>
      </c>
      <c r="F170" s="217" t="s">
        <v>620</v>
      </c>
      <c r="G170" s="218" t="s">
        <v>198</v>
      </c>
      <c r="H170" s="219">
        <v>4</v>
      </c>
      <c r="I170" s="220"/>
      <c r="J170" s="221">
        <f>ROUND(I170*H170,2)</f>
        <v>0</v>
      </c>
      <c r="K170" s="217" t="s">
        <v>41</v>
      </c>
      <c r="L170" s="47"/>
      <c r="M170" s="222" t="s">
        <v>41</v>
      </c>
      <c r="N170" s="223" t="s">
        <v>52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270</v>
      </c>
      <c r="AT170" s="226" t="s">
        <v>146</v>
      </c>
      <c r="AU170" s="226" t="s">
        <v>91</v>
      </c>
      <c r="AY170" s="19" t="s">
        <v>143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89</v>
      </c>
      <c r="BK170" s="227">
        <f>ROUND(I170*H170,2)</f>
        <v>0</v>
      </c>
      <c r="BL170" s="19" t="s">
        <v>270</v>
      </c>
      <c r="BM170" s="226" t="s">
        <v>621</v>
      </c>
    </row>
    <row r="171" s="2" customFormat="1" ht="16.5" customHeight="1">
      <c r="A171" s="41"/>
      <c r="B171" s="42"/>
      <c r="C171" s="215" t="s">
        <v>504</v>
      </c>
      <c r="D171" s="215" t="s">
        <v>146</v>
      </c>
      <c r="E171" s="216" t="s">
        <v>622</v>
      </c>
      <c r="F171" s="217" t="s">
        <v>623</v>
      </c>
      <c r="G171" s="218" t="s">
        <v>198</v>
      </c>
      <c r="H171" s="219">
        <v>3</v>
      </c>
      <c r="I171" s="220"/>
      <c r="J171" s="221">
        <f>ROUND(I171*H171,2)</f>
        <v>0</v>
      </c>
      <c r="K171" s="217" t="s">
        <v>41</v>
      </c>
      <c r="L171" s="47"/>
      <c r="M171" s="222" t="s">
        <v>41</v>
      </c>
      <c r="N171" s="223" t="s">
        <v>52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270</v>
      </c>
      <c r="AT171" s="226" t="s">
        <v>146</v>
      </c>
      <c r="AU171" s="226" t="s">
        <v>91</v>
      </c>
      <c r="AY171" s="19" t="s">
        <v>143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89</v>
      </c>
      <c r="BK171" s="227">
        <f>ROUND(I171*H171,2)</f>
        <v>0</v>
      </c>
      <c r="BL171" s="19" t="s">
        <v>270</v>
      </c>
      <c r="BM171" s="226" t="s">
        <v>624</v>
      </c>
    </row>
    <row r="172" s="2" customFormat="1" ht="16.5" customHeight="1">
      <c r="A172" s="41"/>
      <c r="B172" s="42"/>
      <c r="C172" s="215" t="s">
        <v>625</v>
      </c>
      <c r="D172" s="215" t="s">
        <v>146</v>
      </c>
      <c r="E172" s="216" t="s">
        <v>626</v>
      </c>
      <c r="F172" s="217" t="s">
        <v>627</v>
      </c>
      <c r="G172" s="218" t="s">
        <v>198</v>
      </c>
      <c r="H172" s="219">
        <v>2</v>
      </c>
      <c r="I172" s="220"/>
      <c r="J172" s="221">
        <f>ROUND(I172*H172,2)</f>
        <v>0</v>
      </c>
      <c r="K172" s="217" t="s">
        <v>41</v>
      </c>
      <c r="L172" s="47"/>
      <c r="M172" s="222" t="s">
        <v>41</v>
      </c>
      <c r="N172" s="223" t="s">
        <v>52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270</v>
      </c>
      <c r="AT172" s="226" t="s">
        <v>146</v>
      </c>
      <c r="AU172" s="226" t="s">
        <v>91</v>
      </c>
      <c r="AY172" s="19" t="s">
        <v>143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9" t="s">
        <v>89</v>
      </c>
      <c r="BK172" s="227">
        <f>ROUND(I172*H172,2)</f>
        <v>0</v>
      </c>
      <c r="BL172" s="19" t="s">
        <v>270</v>
      </c>
      <c r="BM172" s="226" t="s">
        <v>628</v>
      </c>
    </row>
    <row r="173" s="2" customFormat="1" ht="16.5" customHeight="1">
      <c r="A173" s="41"/>
      <c r="B173" s="42"/>
      <c r="C173" s="215" t="s">
        <v>507</v>
      </c>
      <c r="D173" s="215" t="s">
        <v>146</v>
      </c>
      <c r="E173" s="216" t="s">
        <v>629</v>
      </c>
      <c r="F173" s="217" t="s">
        <v>630</v>
      </c>
      <c r="G173" s="218" t="s">
        <v>198</v>
      </c>
      <c r="H173" s="219">
        <v>4</v>
      </c>
      <c r="I173" s="220"/>
      <c r="J173" s="221">
        <f>ROUND(I173*H173,2)</f>
        <v>0</v>
      </c>
      <c r="K173" s="217" t="s">
        <v>41</v>
      </c>
      <c r="L173" s="47"/>
      <c r="M173" s="222" t="s">
        <v>41</v>
      </c>
      <c r="N173" s="223" t="s">
        <v>52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270</v>
      </c>
      <c r="AT173" s="226" t="s">
        <v>146</v>
      </c>
      <c r="AU173" s="226" t="s">
        <v>91</v>
      </c>
      <c r="AY173" s="19" t="s">
        <v>143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9" t="s">
        <v>89</v>
      </c>
      <c r="BK173" s="227">
        <f>ROUND(I173*H173,2)</f>
        <v>0</v>
      </c>
      <c r="BL173" s="19" t="s">
        <v>270</v>
      </c>
      <c r="BM173" s="226" t="s">
        <v>631</v>
      </c>
    </row>
    <row r="174" s="2" customFormat="1" ht="16.5" customHeight="1">
      <c r="A174" s="41"/>
      <c r="B174" s="42"/>
      <c r="C174" s="215" t="s">
        <v>632</v>
      </c>
      <c r="D174" s="215" t="s">
        <v>146</v>
      </c>
      <c r="E174" s="216" t="s">
        <v>633</v>
      </c>
      <c r="F174" s="217" t="s">
        <v>634</v>
      </c>
      <c r="G174" s="218" t="s">
        <v>212</v>
      </c>
      <c r="H174" s="219">
        <v>110</v>
      </c>
      <c r="I174" s="220"/>
      <c r="J174" s="221">
        <f>ROUND(I174*H174,2)</f>
        <v>0</v>
      </c>
      <c r="K174" s="217" t="s">
        <v>41</v>
      </c>
      <c r="L174" s="47"/>
      <c r="M174" s="222" t="s">
        <v>41</v>
      </c>
      <c r="N174" s="223" t="s">
        <v>52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270</v>
      </c>
      <c r="AT174" s="226" t="s">
        <v>146</v>
      </c>
      <c r="AU174" s="226" t="s">
        <v>91</v>
      </c>
      <c r="AY174" s="19" t="s">
        <v>143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89</v>
      </c>
      <c r="BK174" s="227">
        <f>ROUND(I174*H174,2)</f>
        <v>0</v>
      </c>
      <c r="BL174" s="19" t="s">
        <v>270</v>
      </c>
      <c r="BM174" s="226" t="s">
        <v>635</v>
      </c>
    </row>
    <row r="175" s="2" customFormat="1" ht="16.5" customHeight="1">
      <c r="A175" s="41"/>
      <c r="B175" s="42"/>
      <c r="C175" s="215" t="s">
        <v>511</v>
      </c>
      <c r="D175" s="215" t="s">
        <v>146</v>
      </c>
      <c r="E175" s="216" t="s">
        <v>636</v>
      </c>
      <c r="F175" s="217" t="s">
        <v>637</v>
      </c>
      <c r="G175" s="218" t="s">
        <v>198</v>
      </c>
      <c r="H175" s="219">
        <v>1</v>
      </c>
      <c r="I175" s="220"/>
      <c r="J175" s="221">
        <f>ROUND(I175*H175,2)</f>
        <v>0</v>
      </c>
      <c r="K175" s="217" t="s">
        <v>41</v>
      </c>
      <c r="L175" s="47"/>
      <c r="M175" s="222" t="s">
        <v>41</v>
      </c>
      <c r="N175" s="223" t="s">
        <v>52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270</v>
      </c>
      <c r="AT175" s="226" t="s">
        <v>146</v>
      </c>
      <c r="AU175" s="226" t="s">
        <v>91</v>
      </c>
      <c r="AY175" s="19" t="s">
        <v>143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89</v>
      </c>
      <c r="BK175" s="227">
        <f>ROUND(I175*H175,2)</f>
        <v>0</v>
      </c>
      <c r="BL175" s="19" t="s">
        <v>270</v>
      </c>
      <c r="BM175" s="226" t="s">
        <v>638</v>
      </c>
    </row>
    <row r="176" s="2" customFormat="1" ht="16.5" customHeight="1">
      <c r="A176" s="41"/>
      <c r="B176" s="42"/>
      <c r="C176" s="215" t="s">
        <v>639</v>
      </c>
      <c r="D176" s="215" t="s">
        <v>146</v>
      </c>
      <c r="E176" s="216" t="s">
        <v>640</v>
      </c>
      <c r="F176" s="217" t="s">
        <v>641</v>
      </c>
      <c r="G176" s="218" t="s">
        <v>198</v>
      </c>
      <c r="H176" s="219">
        <v>1</v>
      </c>
      <c r="I176" s="220"/>
      <c r="J176" s="221">
        <f>ROUND(I176*H176,2)</f>
        <v>0</v>
      </c>
      <c r="K176" s="217" t="s">
        <v>41</v>
      </c>
      <c r="L176" s="47"/>
      <c r="M176" s="222" t="s">
        <v>41</v>
      </c>
      <c r="N176" s="223" t="s">
        <v>52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270</v>
      </c>
      <c r="AT176" s="226" t="s">
        <v>146</v>
      </c>
      <c r="AU176" s="226" t="s">
        <v>91</v>
      </c>
      <c r="AY176" s="19" t="s">
        <v>143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89</v>
      </c>
      <c r="BK176" s="227">
        <f>ROUND(I176*H176,2)</f>
        <v>0</v>
      </c>
      <c r="BL176" s="19" t="s">
        <v>270</v>
      </c>
      <c r="BM176" s="226" t="s">
        <v>642</v>
      </c>
    </row>
    <row r="177" s="12" customFormat="1" ht="22.8" customHeight="1">
      <c r="A177" s="12"/>
      <c r="B177" s="199"/>
      <c r="C177" s="200"/>
      <c r="D177" s="201" t="s">
        <v>80</v>
      </c>
      <c r="E177" s="213" t="s">
        <v>643</v>
      </c>
      <c r="F177" s="213" t="s">
        <v>644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P178</f>
        <v>0</v>
      </c>
      <c r="Q177" s="207"/>
      <c r="R177" s="208">
        <f>R178</f>
        <v>0</v>
      </c>
      <c r="S177" s="207"/>
      <c r="T177" s="209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89</v>
      </c>
      <c r="AT177" s="211" t="s">
        <v>80</v>
      </c>
      <c r="AU177" s="211" t="s">
        <v>89</v>
      </c>
      <c r="AY177" s="210" t="s">
        <v>143</v>
      </c>
      <c r="BK177" s="212">
        <f>BK178</f>
        <v>0</v>
      </c>
    </row>
    <row r="178" s="2" customFormat="1" ht="16.5" customHeight="1">
      <c r="A178" s="41"/>
      <c r="B178" s="42"/>
      <c r="C178" s="215" t="s">
        <v>514</v>
      </c>
      <c r="D178" s="215" t="s">
        <v>146</v>
      </c>
      <c r="E178" s="216" t="s">
        <v>645</v>
      </c>
      <c r="F178" s="217" t="s">
        <v>646</v>
      </c>
      <c r="G178" s="218" t="s">
        <v>212</v>
      </c>
      <c r="H178" s="219">
        <v>110</v>
      </c>
      <c r="I178" s="220"/>
      <c r="J178" s="221">
        <f>ROUND(I178*H178,2)</f>
        <v>0</v>
      </c>
      <c r="K178" s="217" t="s">
        <v>41</v>
      </c>
      <c r="L178" s="47"/>
      <c r="M178" s="222" t="s">
        <v>41</v>
      </c>
      <c r="N178" s="223" t="s">
        <v>52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151</v>
      </c>
      <c r="AT178" s="226" t="s">
        <v>146</v>
      </c>
      <c r="AU178" s="226" t="s">
        <v>91</v>
      </c>
      <c r="AY178" s="19" t="s">
        <v>143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89</v>
      </c>
      <c r="BK178" s="227">
        <f>ROUND(I178*H178,2)</f>
        <v>0</v>
      </c>
      <c r="BL178" s="19" t="s">
        <v>151</v>
      </c>
      <c r="BM178" s="226" t="s">
        <v>647</v>
      </c>
    </row>
    <row r="179" s="12" customFormat="1" ht="22.8" customHeight="1">
      <c r="A179" s="12"/>
      <c r="B179" s="199"/>
      <c r="C179" s="200"/>
      <c r="D179" s="201" t="s">
        <v>80</v>
      </c>
      <c r="E179" s="213" t="s">
        <v>648</v>
      </c>
      <c r="F179" s="213" t="s">
        <v>41</v>
      </c>
      <c r="G179" s="200"/>
      <c r="H179" s="200"/>
      <c r="I179" s="203"/>
      <c r="J179" s="214">
        <f>BK179</f>
        <v>0</v>
      </c>
      <c r="K179" s="200"/>
      <c r="L179" s="205"/>
      <c r="M179" s="206"/>
      <c r="N179" s="207"/>
      <c r="O179" s="207"/>
      <c r="P179" s="208">
        <f>P180</f>
        <v>0</v>
      </c>
      <c r="Q179" s="207"/>
      <c r="R179" s="208">
        <f>R180</f>
        <v>0</v>
      </c>
      <c r="S179" s="207"/>
      <c r="T179" s="209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89</v>
      </c>
      <c r="AT179" s="211" t="s">
        <v>80</v>
      </c>
      <c r="AU179" s="211" t="s">
        <v>89</v>
      </c>
      <c r="AY179" s="210" t="s">
        <v>143</v>
      </c>
      <c r="BK179" s="212">
        <f>BK180</f>
        <v>0</v>
      </c>
    </row>
    <row r="180" s="2" customFormat="1" ht="24.15" customHeight="1">
      <c r="A180" s="41"/>
      <c r="B180" s="42"/>
      <c r="C180" s="215" t="s">
        <v>649</v>
      </c>
      <c r="D180" s="215" t="s">
        <v>146</v>
      </c>
      <c r="E180" s="216" t="s">
        <v>650</v>
      </c>
      <c r="F180" s="217" t="s">
        <v>651</v>
      </c>
      <c r="G180" s="218" t="s">
        <v>261</v>
      </c>
      <c r="H180" s="219">
        <v>0.5</v>
      </c>
      <c r="I180" s="220"/>
      <c r="J180" s="221">
        <f>ROUND(I180*H180,2)</f>
        <v>0</v>
      </c>
      <c r="K180" s="217" t="s">
        <v>41</v>
      </c>
      <c r="L180" s="47"/>
      <c r="M180" s="222" t="s">
        <v>41</v>
      </c>
      <c r="N180" s="223" t="s">
        <v>52</v>
      </c>
      <c r="O180" s="87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151</v>
      </c>
      <c r="AT180" s="226" t="s">
        <v>146</v>
      </c>
      <c r="AU180" s="226" t="s">
        <v>91</v>
      </c>
      <c r="AY180" s="19" t="s">
        <v>143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9" t="s">
        <v>89</v>
      </c>
      <c r="BK180" s="227">
        <f>ROUND(I180*H180,2)</f>
        <v>0</v>
      </c>
      <c r="BL180" s="19" t="s">
        <v>151</v>
      </c>
      <c r="BM180" s="226" t="s">
        <v>652</v>
      </c>
    </row>
    <row r="181" s="12" customFormat="1" ht="22.8" customHeight="1">
      <c r="A181" s="12"/>
      <c r="B181" s="199"/>
      <c r="C181" s="200"/>
      <c r="D181" s="201" t="s">
        <v>80</v>
      </c>
      <c r="E181" s="213" t="s">
        <v>653</v>
      </c>
      <c r="F181" s="213" t="s">
        <v>654</v>
      </c>
      <c r="G181" s="200"/>
      <c r="H181" s="200"/>
      <c r="I181" s="203"/>
      <c r="J181" s="214">
        <f>BK181</f>
        <v>0</v>
      </c>
      <c r="K181" s="200"/>
      <c r="L181" s="205"/>
      <c r="M181" s="206"/>
      <c r="N181" s="207"/>
      <c r="O181" s="207"/>
      <c r="P181" s="208">
        <f>SUM(P182:P211)</f>
        <v>0</v>
      </c>
      <c r="Q181" s="207"/>
      <c r="R181" s="208">
        <f>SUM(R182:R211)</f>
        <v>0</v>
      </c>
      <c r="S181" s="207"/>
      <c r="T181" s="209">
        <f>SUM(T182:T211)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0" t="s">
        <v>91</v>
      </c>
      <c r="AT181" s="211" t="s">
        <v>80</v>
      </c>
      <c r="AU181" s="211" t="s">
        <v>89</v>
      </c>
      <c r="AY181" s="210" t="s">
        <v>143</v>
      </c>
      <c r="BK181" s="212">
        <f>SUM(BK182:BK211)</f>
        <v>0</v>
      </c>
    </row>
    <row r="182" s="2" customFormat="1" ht="16.5" customHeight="1">
      <c r="A182" s="41"/>
      <c r="B182" s="42"/>
      <c r="C182" s="215" t="s">
        <v>518</v>
      </c>
      <c r="D182" s="215" t="s">
        <v>146</v>
      </c>
      <c r="E182" s="216" t="s">
        <v>655</v>
      </c>
      <c r="F182" s="217" t="s">
        <v>656</v>
      </c>
      <c r="G182" s="218" t="s">
        <v>198</v>
      </c>
      <c r="H182" s="219">
        <v>2</v>
      </c>
      <c r="I182" s="220"/>
      <c r="J182" s="221">
        <f>ROUND(I182*H182,2)</f>
        <v>0</v>
      </c>
      <c r="K182" s="217" t="s">
        <v>41</v>
      </c>
      <c r="L182" s="47"/>
      <c r="M182" s="222" t="s">
        <v>41</v>
      </c>
      <c r="N182" s="223" t="s">
        <v>52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270</v>
      </c>
      <c r="AT182" s="226" t="s">
        <v>146</v>
      </c>
      <c r="AU182" s="226" t="s">
        <v>91</v>
      </c>
      <c r="AY182" s="19" t="s">
        <v>143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9" t="s">
        <v>89</v>
      </c>
      <c r="BK182" s="227">
        <f>ROUND(I182*H182,2)</f>
        <v>0</v>
      </c>
      <c r="BL182" s="19" t="s">
        <v>270</v>
      </c>
      <c r="BM182" s="226" t="s">
        <v>657</v>
      </c>
    </row>
    <row r="183" s="2" customFormat="1" ht="16.5" customHeight="1">
      <c r="A183" s="41"/>
      <c r="B183" s="42"/>
      <c r="C183" s="215" t="s">
        <v>658</v>
      </c>
      <c r="D183" s="215" t="s">
        <v>146</v>
      </c>
      <c r="E183" s="216" t="s">
        <v>659</v>
      </c>
      <c r="F183" s="217" t="s">
        <v>660</v>
      </c>
      <c r="G183" s="218" t="s">
        <v>198</v>
      </c>
      <c r="H183" s="219">
        <v>8</v>
      </c>
      <c r="I183" s="220"/>
      <c r="J183" s="221">
        <f>ROUND(I183*H183,2)</f>
        <v>0</v>
      </c>
      <c r="K183" s="217" t="s">
        <v>41</v>
      </c>
      <c r="L183" s="47"/>
      <c r="M183" s="222" t="s">
        <v>41</v>
      </c>
      <c r="N183" s="223" t="s">
        <v>52</v>
      </c>
      <c r="O183" s="87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270</v>
      </c>
      <c r="AT183" s="226" t="s">
        <v>146</v>
      </c>
      <c r="AU183" s="226" t="s">
        <v>91</v>
      </c>
      <c r="AY183" s="19" t="s">
        <v>143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9" t="s">
        <v>89</v>
      </c>
      <c r="BK183" s="227">
        <f>ROUND(I183*H183,2)</f>
        <v>0</v>
      </c>
      <c r="BL183" s="19" t="s">
        <v>270</v>
      </c>
      <c r="BM183" s="226" t="s">
        <v>661</v>
      </c>
    </row>
    <row r="184" s="2" customFormat="1" ht="16.5" customHeight="1">
      <c r="A184" s="41"/>
      <c r="B184" s="42"/>
      <c r="C184" s="215" t="s">
        <v>521</v>
      </c>
      <c r="D184" s="215" t="s">
        <v>146</v>
      </c>
      <c r="E184" s="216" t="s">
        <v>662</v>
      </c>
      <c r="F184" s="217" t="s">
        <v>663</v>
      </c>
      <c r="G184" s="218" t="s">
        <v>198</v>
      </c>
      <c r="H184" s="219">
        <v>1</v>
      </c>
      <c r="I184" s="220"/>
      <c r="J184" s="221">
        <f>ROUND(I184*H184,2)</f>
        <v>0</v>
      </c>
      <c r="K184" s="217" t="s">
        <v>41</v>
      </c>
      <c r="L184" s="47"/>
      <c r="M184" s="222" t="s">
        <v>41</v>
      </c>
      <c r="N184" s="223" t="s">
        <v>52</v>
      </c>
      <c r="O184" s="87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270</v>
      </c>
      <c r="AT184" s="226" t="s">
        <v>146</v>
      </c>
      <c r="AU184" s="226" t="s">
        <v>91</v>
      </c>
      <c r="AY184" s="19" t="s">
        <v>143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89</v>
      </c>
      <c r="BK184" s="227">
        <f>ROUND(I184*H184,2)</f>
        <v>0</v>
      </c>
      <c r="BL184" s="19" t="s">
        <v>270</v>
      </c>
      <c r="BM184" s="226" t="s">
        <v>664</v>
      </c>
    </row>
    <row r="185" s="2" customFormat="1" ht="16.5" customHeight="1">
      <c r="A185" s="41"/>
      <c r="B185" s="42"/>
      <c r="C185" s="215" t="s">
        <v>665</v>
      </c>
      <c r="D185" s="215" t="s">
        <v>146</v>
      </c>
      <c r="E185" s="216" t="s">
        <v>666</v>
      </c>
      <c r="F185" s="217" t="s">
        <v>667</v>
      </c>
      <c r="G185" s="218" t="s">
        <v>198</v>
      </c>
      <c r="H185" s="219">
        <v>1</v>
      </c>
      <c r="I185" s="220"/>
      <c r="J185" s="221">
        <f>ROUND(I185*H185,2)</f>
        <v>0</v>
      </c>
      <c r="K185" s="217" t="s">
        <v>41</v>
      </c>
      <c r="L185" s="47"/>
      <c r="M185" s="222" t="s">
        <v>41</v>
      </c>
      <c r="N185" s="223" t="s">
        <v>52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270</v>
      </c>
      <c r="AT185" s="226" t="s">
        <v>146</v>
      </c>
      <c r="AU185" s="226" t="s">
        <v>91</v>
      </c>
      <c r="AY185" s="19" t="s">
        <v>143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9" t="s">
        <v>89</v>
      </c>
      <c r="BK185" s="227">
        <f>ROUND(I185*H185,2)</f>
        <v>0</v>
      </c>
      <c r="BL185" s="19" t="s">
        <v>270</v>
      </c>
      <c r="BM185" s="226" t="s">
        <v>668</v>
      </c>
    </row>
    <row r="186" s="2" customFormat="1" ht="21.75" customHeight="1">
      <c r="A186" s="41"/>
      <c r="B186" s="42"/>
      <c r="C186" s="215" t="s">
        <v>525</v>
      </c>
      <c r="D186" s="215" t="s">
        <v>146</v>
      </c>
      <c r="E186" s="216" t="s">
        <v>669</v>
      </c>
      <c r="F186" s="217" t="s">
        <v>670</v>
      </c>
      <c r="G186" s="218" t="s">
        <v>198</v>
      </c>
      <c r="H186" s="219">
        <v>1</v>
      </c>
      <c r="I186" s="220"/>
      <c r="J186" s="221">
        <f>ROUND(I186*H186,2)</f>
        <v>0</v>
      </c>
      <c r="K186" s="217" t="s">
        <v>41</v>
      </c>
      <c r="L186" s="47"/>
      <c r="M186" s="222" t="s">
        <v>41</v>
      </c>
      <c r="N186" s="223" t="s">
        <v>52</v>
      </c>
      <c r="O186" s="87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270</v>
      </c>
      <c r="AT186" s="226" t="s">
        <v>146</v>
      </c>
      <c r="AU186" s="226" t="s">
        <v>91</v>
      </c>
      <c r="AY186" s="19" t="s">
        <v>143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89</v>
      </c>
      <c r="BK186" s="227">
        <f>ROUND(I186*H186,2)</f>
        <v>0</v>
      </c>
      <c r="BL186" s="19" t="s">
        <v>270</v>
      </c>
      <c r="BM186" s="226" t="s">
        <v>671</v>
      </c>
    </row>
    <row r="187" s="2" customFormat="1" ht="24.15" customHeight="1">
      <c r="A187" s="41"/>
      <c r="B187" s="42"/>
      <c r="C187" s="215" t="s">
        <v>672</v>
      </c>
      <c r="D187" s="215" t="s">
        <v>146</v>
      </c>
      <c r="E187" s="216" t="s">
        <v>673</v>
      </c>
      <c r="F187" s="217" t="s">
        <v>674</v>
      </c>
      <c r="G187" s="218" t="s">
        <v>198</v>
      </c>
      <c r="H187" s="219">
        <v>1</v>
      </c>
      <c r="I187" s="220"/>
      <c r="J187" s="221">
        <f>ROUND(I187*H187,2)</f>
        <v>0</v>
      </c>
      <c r="K187" s="217" t="s">
        <v>41</v>
      </c>
      <c r="L187" s="47"/>
      <c r="M187" s="222" t="s">
        <v>41</v>
      </c>
      <c r="N187" s="223" t="s">
        <v>52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270</v>
      </c>
      <c r="AT187" s="226" t="s">
        <v>146</v>
      </c>
      <c r="AU187" s="226" t="s">
        <v>91</v>
      </c>
      <c r="AY187" s="19" t="s">
        <v>143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89</v>
      </c>
      <c r="BK187" s="227">
        <f>ROUND(I187*H187,2)</f>
        <v>0</v>
      </c>
      <c r="BL187" s="19" t="s">
        <v>270</v>
      </c>
      <c r="BM187" s="226" t="s">
        <v>675</v>
      </c>
    </row>
    <row r="188" s="2" customFormat="1" ht="24.15" customHeight="1">
      <c r="A188" s="41"/>
      <c r="B188" s="42"/>
      <c r="C188" s="215" t="s">
        <v>528</v>
      </c>
      <c r="D188" s="215" t="s">
        <v>146</v>
      </c>
      <c r="E188" s="216" t="s">
        <v>676</v>
      </c>
      <c r="F188" s="217" t="s">
        <v>677</v>
      </c>
      <c r="G188" s="218" t="s">
        <v>198</v>
      </c>
      <c r="H188" s="219">
        <v>2</v>
      </c>
      <c r="I188" s="220"/>
      <c r="J188" s="221">
        <f>ROUND(I188*H188,2)</f>
        <v>0</v>
      </c>
      <c r="K188" s="217" t="s">
        <v>41</v>
      </c>
      <c r="L188" s="47"/>
      <c r="M188" s="222" t="s">
        <v>41</v>
      </c>
      <c r="N188" s="223" t="s">
        <v>52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270</v>
      </c>
      <c r="AT188" s="226" t="s">
        <v>146</v>
      </c>
      <c r="AU188" s="226" t="s">
        <v>91</v>
      </c>
      <c r="AY188" s="19" t="s">
        <v>143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9" t="s">
        <v>89</v>
      </c>
      <c r="BK188" s="227">
        <f>ROUND(I188*H188,2)</f>
        <v>0</v>
      </c>
      <c r="BL188" s="19" t="s">
        <v>270</v>
      </c>
      <c r="BM188" s="226" t="s">
        <v>678</v>
      </c>
    </row>
    <row r="189" s="2" customFormat="1" ht="16.5" customHeight="1">
      <c r="A189" s="41"/>
      <c r="B189" s="42"/>
      <c r="C189" s="215" t="s">
        <v>679</v>
      </c>
      <c r="D189" s="215" t="s">
        <v>146</v>
      </c>
      <c r="E189" s="216" t="s">
        <v>680</v>
      </c>
      <c r="F189" s="217" t="s">
        <v>681</v>
      </c>
      <c r="G189" s="218" t="s">
        <v>198</v>
      </c>
      <c r="H189" s="219">
        <v>1</v>
      </c>
      <c r="I189" s="220"/>
      <c r="J189" s="221">
        <f>ROUND(I189*H189,2)</f>
        <v>0</v>
      </c>
      <c r="K189" s="217" t="s">
        <v>41</v>
      </c>
      <c r="L189" s="47"/>
      <c r="M189" s="222" t="s">
        <v>41</v>
      </c>
      <c r="N189" s="223" t="s">
        <v>52</v>
      </c>
      <c r="O189" s="87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270</v>
      </c>
      <c r="AT189" s="226" t="s">
        <v>146</v>
      </c>
      <c r="AU189" s="226" t="s">
        <v>91</v>
      </c>
      <c r="AY189" s="19" t="s">
        <v>143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9" t="s">
        <v>89</v>
      </c>
      <c r="BK189" s="227">
        <f>ROUND(I189*H189,2)</f>
        <v>0</v>
      </c>
      <c r="BL189" s="19" t="s">
        <v>270</v>
      </c>
      <c r="BM189" s="226" t="s">
        <v>682</v>
      </c>
    </row>
    <row r="190" s="2" customFormat="1" ht="16.5" customHeight="1">
      <c r="A190" s="41"/>
      <c r="B190" s="42"/>
      <c r="C190" s="215" t="s">
        <v>532</v>
      </c>
      <c r="D190" s="215" t="s">
        <v>146</v>
      </c>
      <c r="E190" s="216" t="s">
        <v>683</v>
      </c>
      <c r="F190" s="217" t="s">
        <v>684</v>
      </c>
      <c r="G190" s="218" t="s">
        <v>198</v>
      </c>
      <c r="H190" s="219">
        <v>2</v>
      </c>
      <c r="I190" s="220"/>
      <c r="J190" s="221">
        <f>ROUND(I190*H190,2)</f>
        <v>0</v>
      </c>
      <c r="K190" s="217" t="s">
        <v>41</v>
      </c>
      <c r="L190" s="47"/>
      <c r="M190" s="222" t="s">
        <v>41</v>
      </c>
      <c r="N190" s="223" t="s">
        <v>52</v>
      </c>
      <c r="O190" s="87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270</v>
      </c>
      <c r="AT190" s="226" t="s">
        <v>146</v>
      </c>
      <c r="AU190" s="226" t="s">
        <v>91</v>
      </c>
      <c r="AY190" s="19" t="s">
        <v>143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89</v>
      </c>
      <c r="BK190" s="227">
        <f>ROUND(I190*H190,2)</f>
        <v>0</v>
      </c>
      <c r="BL190" s="19" t="s">
        <v>270</v>
      </c>
      <c r="BM190" s="226" t="s">
        <v>685</v>
      </c>
    </row>
    <row r="191" s="2" customFormat="1" ht="16.5" customHeight="1">
      <c r="A191" s="41"/>
      <c r="B191" s="42"/>
      <c r="C191" s="215" t="s">
        <v>686</v>
      </c>
      <c r="D191" s="215" t="s">
        <v>146</v>
      </c>
      <c r="E191" s="216" t="s">
        <v>687</v>
      </c>
      <c r="F191" s="217" t="s">
        <v>688</v>
      </c>
      <c r="G191" s="218" t="s">
        <v>198</v>
      </c>
      <c r="H191" s="219">
        <v>2</v>
      </c>
      <c r="I191" s="220"/>
      <c r="J191" s="221">
        <f>ROUND(I191*H191,2)</f>
        <v>0</v>
      </c>
      <c r="K191" s="217" t="s">
        <v>41</v>
      </c>
      <c r="L191" s="47"/>
      <c r="M191" s="222" t="s">
        <v>41</v>
      </c>
      <c r="N191" s="223" t="s">
        <v>52</v>
      </c>
      <c r="O191" s="87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270</v>
      </c>
      <c r="AT191" s="226" t="s">
        <v>146</v>
      </c>
      <c r="AU191" s="226" t="s">
        <v>91</v>
      </c>
      <c r="AY191" s="19" t="s">
        <v>143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9" t="s">
        <v>89</v>
      </c>
      <c r="BK191" s="227">
        <f>ROUND(I191*H191,2)</f>
        <v>0</v>
      </c>
      <c r="BL191" s="19" t="s">
        <v>270</v>
      </c>
      <c r="BM191" s="226" t="s">
        <v>689</v>
      </c>
    </row>
    <row r="192" s="2" customFormat="1" ht="16.5" customHeight="1">
      <c r="A192" s="41"/>
      <c r="B192" s="42"/>
      <c r="C192" s="215" t="s">
        <v>535</v>
      </c>
      <c r="D192" s="215" t="s">
        <v>146</v>
      </c>
      <c r="E192" s="216" t="s">
        <v>690</v>
      </c>
      <c r="F192" s="217" t="s">
        <v>691</v>
      </c>
      <c r="G192" s="218" t="s">
        <v>198</v>
      </c>
      <c r="H192" s="219">
        <v>5</v>
      </c>
      <c r="I192" s="220"/>
      <c r="J192" s="221">
        <f>ROUND(I192*H192,2)</f>
        <v>0</v>
      </c>
      <c r="K192" s="217" t="s">
        <v>41</v>
      </c>
      <c r="L192" s="47"/>
      <c r="M192" s="222" t="s">
        <v>41</v>
      </c>
      <c r="N192" s="223" t="s">
        <v>52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270</v>
      </c>
      <c r="AT192" s="226" t="s">
        <v>146</v>
      </c>
      <c r="AU192" s="226" t="s">
        <v>91</v>
      </c>
      <c r="AY192" s="19" t="s">
        <v>143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9" t="s">
        <v>89</v>
      </c>
      <c r="BK192" s="227">
        <f>ROUND(I192*H192,2)</f>
        <v>0</v>
      </c>
      <c r="BL192" s="19" t="s">
        <v>270</v>
      </c>
      <c r="BM192" s="226" t="s">
        <v>692</v>
      </c>
    </row>
    <row r="193" s="2" customFormat="1" ht="16.5" customHeight="1">
      <c r="A193" s="41"/>
      <c r="B193" s="42"/>
      <c r="C193" s="215" t="s">
        <v>693</v>
      </c>
      <c r="D193" s="215" t="s">
        <v>146</v>
      </c>
      <c r="E193" s="216" t="s">
        <v>694</v>
      </c>
      <c r="F193" s="217" t="s">
        <v>695</v>
      </c>
      <c r="G193" s="218" t="s">
        <v>198</v>
      </c>
      <c r="H193" s="219">
        <v>6</v>
      </c>
      <c r="I193" s="220"/>
      <c r="J193" s="221">
        <f>ROUND(I193*H193,2)</f>
        <v>0</v>
      </c>
      <c r="K193" s="217" t="s">
        <v>41</v>
      </c>
      <c r="L193" s="47"/>
      <c r="M193" s="222" t="s">
        <v>41</v>
      </c>
      <c r="N193" s="223" t="s">
        <v>52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270</v>
      </c>
      <c r="AT193" s="226" t="s">
        <v>146</v>
      </c>
      <c r="AU193" s="226" t="s">
        <v>91</v>
      </c>
      <c r="AY193" s="19" t="s">
        <v>143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89</v>
      </c>
      <c r="BK193" s="227">
        <f>ROUND(I193*H193,2)</f>
        <v>0</v>
      </c>
      <c r="BL193" s="19" t="s">
        <v>270</v>
      </c>
      <c r="BM193" s="226" t="s">
        <v>696</v>
      </c>
    </row>
    <row r="194" s="2" customFormat="1" ht="16.5" customHeight="1">
      <c r="A194" s="41"/>
      <c r="B194" s="42"/>
      <c r="C194" s="215" t="s">
        <v>539</v>
      </c>
      <c r="D194" s="215" t="s">
        <v>146</v>
      </c>
      <c r="E194" s="216" t="s">
        <v>697</v>
      </c>
      <c r="F194" s="217" t="s">
        <v>698</v>
      </c>
      <c r="G194" s="218" t="s">
        <v>198</v>
      </c>
      <c r="H194" s="219">
        <v>3</v>
      </c>
      <c r="I194" s="220"/>
      <c r="J194" s="221">
        <f>ROUND(I194*H194,2)</f>
        <v>0</v>
      </c>
      <c r="K194" s="217" t="s">
        <v>41</v>
      </c>
      <c r="L194" s="47"/>
      <c r="M194" s="222" t="s">
        <v>41</v>
      </c>
      <c r="N194" s="223" t="s">
        <v>52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270</v>
      </c>
      <c r="AT194" s="226" t="s">
        <v>146</v>
      </c>
      <c r="AU194" s="226" t="s">
        <v>91</v>
      </c>
      <c r="AY194" s="19" t="s">
        <v>143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9" t="s">
        <v>89</v>
      </c>
      <c r="BK194" s="227">
        <f>ROUND(I194*H194,2)</f>
        <v>0</v>
      </c>
      <c r="BL194" s="19" t="s">
        <v>270</v>
      </c>
      <c r="BM194" s="226" t="s">
        <v>699</v>
      </c>
    </row>
    <row r="195" s="2" customFormat="1" ht="16.5" customHeight="1">
      <c r="A195" s="41"/>
      <c r="B195" s="42"/>
      <c r="C195" s="215" t="s">
        <v>700</v>
      </c>
      <c r="D195" s="215" t="s">
        <v>146</v>
      </c>
      <c r="E195" s="216" t="s">
        <v>701</v>
      </c>
      <c r="F195" s="217" t="s">
        <v>702</v>
      </c>
      <c r="G195" s="218" t="s">
        <v>198</v>
      </c>
      <c r="H195" s="219">
        <v>10</v>
      </c>
      <c r="I195" s="220"/>
      <c r="J195" s="221">
        <f>ROUND(I195*H195,2)</f>
        <v>0</v>
      </c>
      <c r="K195" s="217" t="s">
        <v>41</v>
      </c>
      <c r="L195" s="47"/>
      <c r="M195" s="222" t="s">
        <v>41</v>
      </c>
      <c r="N195" s="223" t="s">
        <v>52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270</v>
      </c>
      <c r="AT195" s="226" t="s">
        <v>146</v>
      </c>
      <c r="AU195" s="226" t="s">
        <v>91</v>
      </c>
      <c r="AY195" s="19" t="s">
        <v>143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89</v>
      </c>
      <c r="BK195" s="227">
        <f>ROUND(I195*H195,2)</f>
        <v>0</v>
      </c>
      <c r="BL195" s="19" t="s">
        <v>270</v>
      </c>
      <c r="BM195" s="226" t="s">
        <v>703</v>
      </c>
    </row>
    <row r="196" s="2" customFormat="1" ht="24.15" customHeight="1">
      <c r="A196" s="41"/>
      <c r="B196" s="42"/>
      <c r="C196" s="215" t="s">
        <v>542</v>
      </c>
      <c r="D196" s="215" t="s">
        <v>146</v>
      </c>
      <c r="E196" s="216" t="s">
        <v>704</v>
      </c>
      <c r="F196" s="217" t="s">
        <v>705</v>
      </c>
      <c r="G196" s="218" t="s">
        <v>198</v>
      </c>
      <c r="H196" s="219">
        <v>1</v>
      </c>
      <c r="I196" s="220"/>
      <c r="J196" s="221">
        <f>ROUND(I196*H196,2)</f>
        <v>0</v>
      </c>
      <c r="K196" s="217" t="s">
        <v>41</v>
      </c>
      <c r="L196" s="47"/>
      <c r="M196" s="222" t="s">
        <v>41</v>
      </c>
      <c r="N196" s="223" t="s">
        <v>52</v>
      </c>
      <c r="O196" s="87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270</v>
      </c>
      <c r="AT196" s="226" t="s">
        <v>146</v>
      </c>
      <c r="AU196" s="226" t="s">
        <v>91</v>
      </c>
      <c r="AY196" s="19" t="s">
        <v>143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89</v>
      </c>
      <c r="BK196" s="227">
        <f>ROUND(I196*H196,2)</f>
        <v>0</v>
      </c>
      <c r="BL196" s="19" t="s">
        <v>270</v>
      </c>
      <c r="BM196" s="226" t="s">
        <v>706</v>
      </c>
    </row>
    <row r="197" s="2" customFormat="1" ht="16.5" customHeight="1">
      <c r="A197" s="41"/>
      <c r="B197" s="42"/>
      <c r="C197" s="215" t="s">
        <v>707</v>
      </c>
      <c r="D197" s="215" t="s">
        <v>146</v>
      </c>
      <c r="E197" s="216" t="s">
        <v>708</v>
      </c>
      <c r="F197" s="217" t="s">
        <v>709</v>
      </c>
      <c r="G197" s="218" t="s">
        <v>198</v>
      </c>
      <c r="H197" s="219">
        <v>1</v>
      </c>
      <c r="I197" s="220"/>
      <c r="J197" s="221">
        <f>ROUND(I197*H197,2)</f>
        <v>0</v>
      </c>
      <c r="K197" s="217" t="s">
        <v>41</v>
      </c>
      <c r="L197" s="47"/>
      <c r="M197" s="222" t="s">
        <v>41</v>
      </c>
      <c r="N197" s="223" t="s">
        <v>52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270</v>
      </c>
      <c r="AT197" s="226" t="s">
        <v>146</v>
      </c>
      <c r="AU197" s="226" t="s">
        <v>91</v>
      </c>
      <c r="AY197" s="19" t="s">
        <v>143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9" t="s">
        <v>89</v>
      </c>
      <c r="BK197" s="227">
        <f>ROUND(I197*H197,2)</f>
        <v>0</v>
      </c>
      <c r="BL197" s="19" t="s">
        <v>270</v>
      </c>
      <c r="BM197" s="226" t="s">
        <v>710</v>
      </c>
    </row>
    <row r="198" s="2" customFormat="1" ht="16.5" customHeight="1">
      <c r="A198" s="41"/>
      <c r="B198" s="42"/>
      <c r="C198" s="215" t="s">
        <v>546</v>
      </c>
      <c r="D198" s="215" t="s">
        <v>146</v>
      </c>
      <c r="E198" s="216" t="s">
        <v>711</v>
      </c>
      <c r="F198" s="217" t="s">
        <v>712</v>
      </c>
      <c r="G198" s="218" t="s">
        <v>198</v>
      </c>
      <c r="H198" s="219">
        <v>1</v>
      </c>
      <c r="I198" s="220"/>
      <c r="J198" s="221">
        <f>ROUND(I198*H198,2)</f>
        <v>0</v>
      </c>
      <c r="K198" s="217" t="s">
        <v>41</v>
      </c>
      <c r="L198" s="47"/>
      <c r="M198" s="222" t="s">
        <v>41</v>
      </c>
      <c r="N198" s="223" t="s">
        <v>52</v>
      </c>
      <c r="O198" s="87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270</v>
      </c>
      <c r="AT198" s="226" t="s">
        <v>146</v>
      </c>
      <c r="AU198" s="226" t="s">
        <v>91</v>
      </c>
      <c r="AY198" s="19" t="s">
        <v>143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89</v>
      </c>
      <c r="BK198" s="227">
        <f>ROUND(I198*H198,2)</f>
        <v>0</v>
      </c>
      <c r="BL198" s="19" t="s">
        <v>270</v>
      </c>
      <c r="BM198" s="226" t="s">
        <v>713</v>
      </c>
    </row>
    <row r="199" s="2" customFormat="1" ht="16.5" customHeight="1">
      <c r="A199" s="41"/>
      <c r="B199" s="42"/>
      <c r="C199" s="215" t="s">
        <v>714</v>
      </c>
      <c r="D199" s="215" t="s">
        <v>146</v>
      </c>
      <c r="E199" s="216" t="s">
        <v>715</v>
      </c>
      <c r="F199" s="217" t="s">
        <v>716</v>
      </c>
      <c r="G199" s="218" t="s">
        <v>198</v>
      </c>
      <c r="H199" s="219">
        <v>2</v>
      </c>
      <c r="I199" s="220"/>
      <c r="J199" s="221">
        <f>ROUND(I199*H199,2)</f>
        <v>0</v>
      </c>
      <c r="K199" s="217" t="s">
        <v>41</v>
      </c>
      <c r="L199" s="47"/>
      <c r="M199" s="222" t="s">
        <v>41</v>
      </c>
      <c r="N199" s="223" t="s">
        <v>52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270</v>
      </c>
      <c r="AT199" s="226" t="s">
        <v>146</v>
      </c>
      <c r="AU199" s="226" t="s">
        <v>91</v>
      </c>
      <c r="AY199" s="19" t="s">
        <v>143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9" t="s">
        <v>89</v>
      </c>
      <c r="BK199" s="227">
        <f>ROUND(I199*H199,2)</f>
        <v>0</v>
      </c>
      <c r="BL199" s="19" t="s">
        <v>270</v>
      </c>
      <c r="BM199" s="226" t="s">
        <v>717</v>
      </c>
    </row>
    <row r="200" s="2" customFormat="1" ht="16.5" customHeight="1">
      <c r="A200" s="41"/>
      <c r="B200" s="42"/>
      <c r="C200" s="215" t="s">
        <v>549</v>
      </c>
      <c r="D200" s="215" t="s">
        <v>146</v>
      </c>
      <c r="E200" s="216" t="s">
        <v>718</v>
      </c>
      <c r="F200" s="217" t="s">
        <v>719</v>
      </c>
      <c r="G200" s="218" t="s">
        <v>198</v>
      </c>
      <c r="H200" s="219">
        <v>2</v>
      </c>
      <c r="I200" s="220"/>
      <c r="J200" s="221">
        <f>ROUND(I200*H200,2)</f>
        <v>0</v>
      </c>
      <c r="K200" s="217" t="s">
        <v>41</v>
      </c>
      <c r="L200" s="47"/>
      <c r="M200" s="222" t="s">
        <v>41</v>
      </c>
      <c r="N200" s="223" t="s">
        <v>52</v>
      </c>
      <c r="O200" s="87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270</v>
      </c>
      <c r="AT200" s="226" t="s">
        <v>146</v>
      </c>
      <c r="AU200" s="226" t="s">
        <v>91</v>
      </c>
      <c r="AY200" s="19" t="s">
        <v>143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89</v>
      </c>
      <c r="BK200" s="227">
        <f>ROUND(I200*H200,2)</f>
        <v>0</v>
      </c>
      <c r="BL200" s="19" t="s">
        <v>270</v>
      </c>
      <c r="BM200" s="226" t="s">
        <v>720</v>
      </c>
    </row>
    <row r="201" s="2" customFormat="1" ht="16.5" customHeight="1">
      <c r="A201" s="41"/>
      <c r="B201" s="42"/>
      <c r="C201" s="215" t="s">
        <v>721</v>
      </c>
      <c r="D201" s="215" t="s">
        <v>146</v>
      </c>
      <c r="E201" s="216" t="s">
        <v>722</v>
      </c>
      <c r="F201" s="217" t="s">
        <v>723</v>
      </c>
      <c r="G201" s="218" t="s">
        <v>198</v>
      </c>
      <c r="H201" s="219">
        <v>2</v>
      </c>
      <c r="I201" s="220"/>
      <c r="J201" s="221">
        <f>ROUND(I201*H201,2)</f>
        <v>0</v>
      </c>
      <c r="K201" s="217" t="s">
        <v>41</v>
      </c>
      <c r="L201" s="47"/>
      <c r="M201" s="222" t="s">
        <v>41</v>
      </c>
      <c r="N201" s="223" t="s">
        <v>52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270</v>
      </c>
      <c r="AT201" s="226" t="s">
        <v>146</v>
      </c>
      <c r="AU201" s="226" t="s">
        <v>91</v>
      </c>
      <c r="AY201" s="19" t="s">
        <v>143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9" t="s">
        <v>89</v>
      </c>
      <c r="BK201" s="227">
        <f>ROUND(I201*H201,2)</f>
        <v>0</v>
      </c>
      <c r="BL201" s="19" t="s">
        <v>270</v>
      </c>
      <c r="BM201" s="226" t="s">
        <v>724</v>
      </c>
    </row>
    <row r="202" s="2" customFormat="1" ht="16.5" customHeight="1">
      <c r="A202" s="41"/>
      <c r="B202" s="42"/>
      <c r="C202" s="215" t="s">
        <v>553</v>
      </c>
      <c r="D202" s="215" t="s">
        <v>146</v>
      </c>
      <c r="E202" s="216" t="s">
        <v>725</v>
      </c>
      <c r="F202" s="217" t="s">
        <v>726</v>
      </c>
      <c r="G202" s="218" t="s">
        <v>198</v>
      </c>
      <c r="H202" s="219">
        <v>3</v>
      </c>
      <c r="I202" s="220"/>
      <c r="J202" s="221">
        <f>ROUND(I202*H202,2)</f>
        <v>0</v>
      </c>
      <c r="K202" s="217" t="s">
        <v>41</v>
      </c>
      <c r="L202" s="47"/>
      <c r="M202" s="222" t="s">
        <v>41</v>
      </c>
      <c r="N202" s="223" t="s">
        <v>52</v>
      </c>
      <c r="O202" s="87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270</v>
      </c>
      <c r="AT202" s="226" t="s">
        <v>146</v>
      </c>
      <c r="AU202" s="226" t="s">
        <v>91</v>
      </c>
      <c r="AY202" s="19" t="s">
        <v>143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89</v>
      </c>
      <c r="BK202" s="227">
        <f>ROUND(I202*H202,2)</f>
        <v>0</v>
      </c>
      <c r="BL202" s="19" t="s">
        <v>270</v>
      </c>
      <c r="BM202" s="226" t="s">
        <v>727</v>
      </c>
    </row>
    <row r="203" s="2" customFormat="1" ht="16.5" customHeight="1">
      <c r="A203" s="41"/>
      <c r="B203" s="42"/>
      <c r="C203" s="215" t="s">
        <v>728</v>
      </c>
      <c r="D203" s="215" t="s">
        <v>146</v>
      </c>
      <c r="E203" s="216" t="s">
        <v>729</v>
      </c>
      <c r="F203" s="217" t="s">
        <v>730</v>
      </c>
      <c r="G203" s="218" t="s">
        <v>198</v>
      </c>
      <c r="H203" s="219">
        <v>6</v>
      </c>
      <c r="I203" s="220"/>
      <c r="J203" s="221">
        <f>ROUND(I203*H203,2)</f>
        <v>0</v>
      </c>
      <c r="K203" s="217" t="s">
        <v>41</v>
      </c>
      <c r="L203" s="47"/>
      <c r="M203" s="222" t="s">
        <v>41</v>
      </c>
      <c r="N203" s="223" t="s">
        <v>52</v>
      </c>
      <c r="O203" s="87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270</v>
      </c>
      <c r="AT203" s="226" t="s">
        <v>146</v>
      </c>
      <c r="AU203" s="226" t="s">
        <v>91</v>
      </c>
      <c r="AY203" s="19" t="s">
        <v>143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89</v>
      </c>
      <c r="BK203" s="227">
        <f>ROUND(I203*H203,2)</f>
        <v>0</v>
      </c>
      <c r="BL203" s="19" t="s">
        <v>270</v>
      </c>
      <c r="BM203" s="226" t="s">
        <v>731</v>
      </c>
    </row>
    <row r="204" s="2" customFormat="1" ht="16.5" customHeight="1">
      <c r="A204" s="41"/>
      <c r="B204" s="42"/>
      <c r="C204" s="215" t="s">
        <v>557</v>
      </c>
      <c r="D204" s="215" t="s">
        <v>146</v>
      </c>
      <c r="E204" s="216" t="s">
        <v>732</v>
      </c>
      <c r="F204" s="217" t="s">
        <v>733</v>
      </c>
      <c r="G204" s="218" t="s">
        <v>198</v>
      </c>
      <c r="H204" s="219">
        <v>4</v>
      </c>
      <c r="I204" s="220"/>
      <c r="J204" s="221">
        <f>ROUND(I204*H204,2)</f>
        <v>0</v>
      </c>
      <c r="K204" s="217" t="s">
        <v>41</v>
      </c>
      <c r="L204" s="47"/>
      <c r="M204" s="222" t="s">
        <v>41</v>
      </c>
      <c r="N204" s="223" t="s">
        <v>52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270</v>
      </c>
      <c r="AT204" s="226" t="s">
        <v>146</v>
      </c>
      <c r="AU204" s="226" t="s">
        <v>91</v>
      </c>
      <c r="AY204" s="19" t="s">
        <v>143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9" t="s">
        <v>89</v>
      </c>
      <c r="BK204" s="227">
        <f>ROUND(I204*H204,2)</f>
        <v>0</v>
      </c>
      <c r="BL204" s="19" t="s">
        <v>270</v>
      </c>
      <c r="BM204" s="226" t="s">
        <v>734</v>
      </c>
    </row>
    <row r="205" s="2" customFormat="1" ht="21.75" customHeight="1">
      <c r="A205" s="41"/>
      <c r="B205" s="42"/>
      <c r="C205" s="215" t="s">
        <v>735</v>
      </c>
      <c r="D205" s="215" t="s">
        <v>146</v>
      </c>
      <c r="E205" s="216" t="s">
        <v>736</v>
      </c>
      <c r="F205" s="217" t="s">
        <v>737</v>
      </c>
      <c r="G205" s="218" t="s">
        <v>421</v>
      </c>
      <c r="H205" s="219">
        <v>1</v>
      </c>
      <c r="I205" s="220"/>
      <c r="J205" s="221">
        <f>ROUND(I205*H205,2)</f>
        <v>0</v>
      </c>
      <c r="K205" s="217" t="s">
        <v>41</v>
      </c>
      <c r="L205" s="47"/>
      <c r="M205" s="222" t="s">
        <v>41</v>
      </c>
      <c r="N205" s="223" t="s">
        <v>52</v>
      </c>
      <c r="O205" s="87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270</v>
      </c>
      <c r="AT205" s="226" t="s">
        <v>146</v>
      </c>
      <c r="AU205" s="226" t="s">
        <v>91</v>
      </c>
      <c r="AY205" s="19" t="s">
        <v>143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9" t="s">
        <v>89</v>
      </c>
      <c r="BK205" s="227">
        <f>ROUND(I205*H205,2)</f>
        <v>0</v>
      </c>
      <c r="BL205" s="19" t="s">
        <v>270</v>
      </c>
      <c r="BM205" s="226" t="s">
        <v>738</v>
      </c>
    </row>
    <row r="206" s="2" customFormat="1" ht="21.75" customHeight="1">
      <c r="A206" s="41"/>
      <c r="B206" s="42"/>
      <c r="C206" s="215" t="s">
        <v>561</v>
      </c>
      <c r="D206" s="215" t="s">
        <v>146</v>
      </c>
      <c r="E206" s="216" t="s">
        <v>739</v>
      </c>
      <c r="F206" s="217" t="s">
        <v>740</v>
      </c>
      <c r="G206" s="218" t="s">
        <v>421</v>
      </c>
      <c r="H206" s="219">
        <v>2</v>
      </c>
      <c r="I206" s="220"/>
      <c r="J206" s="221">
        <f>ROUND(I206*H206,2)</f>
        <v>0</v>
      </c>
      <c r="K206" s="217" t="s">
        <v>41</v>
      </c>
      <c r="L206" s="47"/>
      <c r="M206" s="222" t="s">
        <v>41</v>
      </c>
      <c r="N206" s="223" t="s">
        <v>52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270</v>
      </c>
      <c r="AT206" s="226" t="s">
        <v>146</v>
      </c>
      <c r="AU206" s="226" t="s">
        <v>91</v>
      </c>
      <c r="AY206" s="19" t="s">
        <v>143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9" t="s">
        <v>89</v>
      </c>
      <c r="BK206" s="227">
        <f>ROUND(I206*H206,2)</f>
        <v>0</v>
      </c>
      <c r="BL206" s="19" t="s">
        <v>270</v>
      </c>
      <c r="BM206" s="226" t="s">
        <v>741</v>
      </c>
    </row>
    <row r="207" s="2" customFormat="1" ht="16.5" customHeight="1">
      <c r="A207" s="41"/>
      <c r="B207" s="42"/>
      <c r="C207" s="215" t="s">
        <v>742</v>
      </c>
      <c r="D207" s="215" t="s">
        <v>146</v>
      </c>
      <c r="E207" s="216" t="s">
        <v>743</v>
      </c>
      <c r="F207" s="217" t="s">
        <v>744</v>
      </c>
      <c r="G207" s="218" t="s">
        <v>198</v>
      </c>
      <c r="H207" s="219">
        <v>10</v>
      </c>
      <c r="I207" s="220"/>
      <c r="J207" s="221">
        <f>ROUND(I207*H207,2)</f>
        <v>0</v>
      </c>
      <c r="K207" s="217" t="s">
        <v>41</v>
      </c>
      <c r="L207" s="47"/>
      <c r="M207" s="222" t="s">
        <v>41</v>
      </c>
      <c r="N207" s="223" t="s">
        <v>52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270</v>
      </c>
      <c r="AT207" s="226" t="s">
        <v>146</v>
      </c>
      <c r="AU207" s="226" t="s">
        <v>91</v>
      </c>
      <c r="AY207" s="19" t="s">
        <v>143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9" t="s">
        <v>89</v>
      </c>
      <c r="BK207" s="227">
        <f>ROUND(I207*H207,2)</f>
        <v>0</v>
      </c>
      <c r="BL207" s="19" t="s">
        <v>270</v>
      </c>
      <c r="BM207" s="226" t="s">
        <v>745</v>
      </c>
    </row>
    <row r="208" s="2" customFormat="1" ht="16.5" customHeight="1">
      <c r="A208" s="41"/>
      <c r="B208" s="42"/>
      <c r="C208" s="215" t="s">
        <v>564</v>
      </c>
      <c r="D208" s="215" t="s">
        <v>146</v>
      </c>
      <c r="E208" s="216" t="s">
        <v>746</v>
      </c>
      <c r="F208" s="217" t="s">
        <v>747</v>
      </c>
      <c r="G208" s="218" t="s">
        <v>198</v>
      </c>
      <c r="H208" s="219">
        <v>9</v>
      </c>
      <c r="I208" s="220"/>
      <c r="J208" s="221">
        <f>ROUND(I208*H208,2)</f>
        <v>0</v>
      </c>
      <c r="K208" s="217" t="s">
        <v>41</v>
      </c>
      <c r="L208" s="47"/>
      <c r="M208" s="222" t="s">
        <v>41</v>
      </c>
      <c r="N208" s="223" t="s">
        <v>52</v>
      </c>
      <c r="O208" s="87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270</v>
      </c>
      <c r="AT208" s="226" t="s">
        <v>146</v>
      </c>
      <c r="AU208" s="226" t="s">
        <v>91</v>
      </c>
      <c r="AY208" s="19" t="s">
        <v>143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89</v>
      </c>
      <c r="BK208" s="227">
        <f>ROUND(I208*H208,2)</f>
        <v>0</v>
      </c>
      <c r="BL208" s="19" t="s">
        <v>270</v>
      </c>
      <c r="BM208" s="226" t="s">
        <v>748</v>
      </c>
    </row>
    <row r="209" s="2" customFormat="1" ht="16.5" customHeight="1">
      <c r="A209" s="41"/>
      <c r="B209" s="42"/>
      <c r="C209" s="215" t="s">
        <v>749</v>
      </c>
      <c r="D209" s="215" t="s">
        <v>146</v>
      </c>
      <c r="E209" s="216" t="s">
        <v>750</v>
      </c>
      <c r="F209" s="217" t="s">
        <v>751</v>
      </c>
      <c r="G209" s="218" t="s">
        <v>198</v>
      </c>
      <c r="H209" s="219">
        <v>2</v>
      </c>
      <c r="I209" s="220"/>
      <c r="J209" s="221">
        <f>ROUND(I209*H209,2)</f>
        <v>0</v>
      </c>
      <c r="K209" s="217" t="s">
        <v>41</v>
      </c>
      <c r="L209" s="47"/>
      <c r="M209" s="222" t="s">
        <v>41</v>
      </c>
      <c r="N209" s="223" t="s">
        <v>52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270</v>
      </c>
      <c r="AT209" s="226" t="s">
        <v>146</v>
      </c>
      <c r="AU209" s="226" t="s">
        <v>91</v>
      </c>
      <c r="AY209" s="19" t="s">
        <v>143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89</v>
      </c>
      <c r="BK209" s="227">
        <f>ROUND(I209*H209,2)</f>
        <v>0</v>
      </c>
      <c r="BL209" s="19" t="s">
        <v>270</v>
      </c>
      <c r="BM209" s="226" t="s">
        <v>752</v>
      </c>
    </row>
    <row r="210" s="2" customFormat="1" ht="16.5" customHeight="1">
      <c r="A210" s="41"/>
      <c r="B210" s="42"/>
      <c r="C210" s="215" t="s">
        <v>570</v>
      </c>
      <c r="D210" s="215" t="s">
        <v>146</v>
      </c>
      <c r="E210" s="216" t="s">
        <v>753</v>
      </c>
      <c r="F210" s="217" t="s">
        <v>754</v>
      </c>
      <c r="G210" s="218" t="s">
        <v>198</v>
      </c>
      <c r="H210" s="219">
        <v>1</v>
      </c>
      <c r="I210" s="220"/>
      <c r="J210" s="221">
        <f>ROUND(I210*H210,2)</f>
        <v>0</v>
      </c>
      <c r="K210" s="217" t="s">
        <v>41</v>
      </c>
      <c r="L210" s="47"/>
      <c r="M210" s="222" t="s">
        <v>41</v>
      </c>
      <c r="N210" s="223" t="s">
        <v>52</v>
      </c>
      <c r="O210" s="87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270</v>
      </c>
      <c r="AT210" s="226" t="s">
        <v>146</v>
      </c>
      <c r="AU210" s="226" t="s">
        <v>91</v>
      </c>
      <c r="AY210" s="19" t="s">
        <v>143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89</v>
      </c>
      <c r="BK210" s="227">
        <f>ROUND(I210*H210,2)</f>
        <v>0</v>
      </c>
      <c r="BL210" s="19" t="s">
        <v>270</v>
      </c>
      <c r="BM210" s="226" t="s">
        <v>755</v>
      </c>
    </row>
    <row r="211" s="2" customFormat="1" ht="16.5" customHeight="1">
      <c r="A211" s="41"/>
      <c r="B211" s="42"/>
      <c r="C211" s="215" t="s">
        <v>756</v>
      </c>
      <c r="D211" s="215" t="s">
        <v>146</v>
      </c>
      <c r="E211" s="216" t="s">
        <v>757</v>
      </c>
      <c r="F211" s="217" t="s">
        <v>641</v>
      </c>
      <c r="G211" s="218" t="s">
        <v>198</v>
      </c>
      <c r="H211" s="219">
        <v>1</v>
      </c>
      <c r="I211" s="220"/>
      <c r="J211" s="221">
        <f>ROUND(I211*H211,2)</f>
        <v>0</v>
      </c>
      <c r="K211" s="217" t="s">
        <v>41</v>
      </c>
      <c r="L211" s="47"/>
      <c r="M211" s="222" t="s">
        <v>41</v>
      </c>
      <c r="N211" s="223" t="s">
        <v>52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270</v>
      </c>
      <c r="AT211" s="226" t="s">
        <v>146</v>
      </c>
      <c r="AU211" s="226" t="s">
        <v>91</v>
      </c>
      <c r="AY211" s="19" t="s">
        <v>143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9" t="s">
        <v>89</v>
      </c>
      <c r="BK211" s="227">
        <f>ROUND(I211*H211,2)</f>
        <v>0</v>
      </c>
      <c r="BL211" s="19" t="s">
        <v>270</v>
      </c>
      <c r="BM211" s="226" t="s">
        <v>758</v>
      </c>
    </row>
    <row r="212" s="12" customFormat="1" ht="22.8" customHeight="1">
      <c r="A212" s="12"/>
      <c r="B212" s="199"/>
      <c r="C212" s="200"/>
      <c r="D212" s="201" t="s">
        <v>80</v>
      </c>
      <c r="E212" s="213" t="s">
        <v>759</v>
      </c>
      <c r="F212" s="213" t="s">
        <v>760</v>
      </c>
      <c r="G212" s="200"/>
      <c r="H212" s="200"/>
      <c r="I212" s="203"/>
      <c r="J212" s="214">
        <f>BK212</f>
        <v>0</v>
      </c>
      <c r="K212" s="200"/>
      <c r="L212" s="205"/>
      <c r="M212" s="206"/>
      <c r="N212" s="207"/>
      <c r="O212" s="207"/>
      <c r="P212" s="208">
        <f>P213</f>
        <v>0</v>
      </c>
      <c r="Q212" s="207"/>
      <c r="R212" s="208">
        <f>R213</f>
        <v>0</v>
      </c>
      <c r="S212" s="207"/>
      <c r="T212" s="209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0" t="s">
        <v>91</v>
      </c>
      <c r="AT212" s="211" t="s">
        <v>80</v>
      </c>
      <c r="AU212" s="211" t="s">
        <v>89</v>
      </c>
      <c r="AY212" s="210" t="s">
        <v>143</v>
      </c>
      <c r="BK212" s="212">
        <f>BK213</f>
        <v>0</v>
      </c>
    </row>
    <row r="213" s="2" customFormat="1" ht="16.5" customHeight="1">
      <c r="A213" s="41"/>
      <c r="B213" s="42"/>
      <c r="C213" s="215" t="s">
        <v>573</v>
      </c>
      <c r="D213" s="215" t="s">
        <v>146</v>
      </c>
      <c r="E213" s="216" t="s">
        <v>761</v>
      </c>
      <c r="F213" s="217" t="s">
        <v>762</v>
      </c>
      <c r="G213" s="218" t="s">
        <v>198</v>
      </c>
      <c r="H213" s="219">
        <v>1</v>
      </c>
      <c r="I213" s="220"/>
      <c r="J213" s="221">
        <f>ROUND(I213*H213,2)</f>
        <v>0</v>
      </c>
      <c r="K213" s="217" t="s">
        <v>41</v>
      </c>
      <c r="L213" s="47"/>
      <c r="M213" s="222" t="s">
        <v>41</v>
      </c>
      <c r="N213" s="223" t="s">
        <v>52</v>
      </c>
      <c r="O213" s="87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270</v>
      </c>
      <c r="AT213" s="226" t="s">
        <v>146</v>
      </c>
      <c r="AU213" s="226" t="s">
        <v>91</v>
      </c>
      <c r="AY213" s="19" t="s">
        <v>143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89</v>
      </c>
      <c r="BK213" s="227">
        <f>ROUND(I213*H213,2)</f>
        <v>0</v>
      </c>
      <c r="BL213" s="19" t="s">
        <v>270</v>
      </c>
      <c r="BM213" s="226" t="s">
        <v>763</v>
      </c>
    </row>
    <row r="214" s="12" customFormat="1" ht="22.8" customHeight="1">
      <c r="A214" s="12"/>
      <c r="B214" s="199"/>
      <c r="C214" s="200"/>
      <c r="D214" s="201" t="s">
        <v>80</v>
      </c>
      <c r="E214" s="213" t="s">
        <v>266</v>
      </c>
      <c r="F214" s="213" t="s">
        <v>764</v>
      </c>
      <c r="G214" s="200"/>
      <c r="H214" s="200"/>
      <c r="I214" s="203"/>
      <c r="J214" s="214">
        <f>BK214</f>
        <v>0</v>
      </c>
      <c r="K214" s="200"/>
      <c r="L214" s="205"/>
      <c r="M214" s="206"/>
      <c r="N214" s="207"/>
      <c r="O214" s="207"/>
      <c r="P214" s="208">
        <f>SUM(P215:P217)</f>
        <v>0</v>
      </c>
      <c r="Q214" s="207"/>
      <c r="R214" s="208">
        <f>SUM(R215:R217)</f>
        <v>0</v>
      </c>
      <c r="S214" s="207"/>
      <c r="T214" s="209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0" t="s">
        <v>91</v>
      </c>
      <c r="AT214" s="211" t="s">
        <v>80</v>
      </c>
      <c r="AU214" s="211" t="s">
        <v>89</v>
      </c>
      <c r="AY214" s="210" t="s">
        <v>143</v>
      </c>
      <c r="BK214" s="212">
        <f>SUM(BK215:BK217)</f>
        <v>0</v>
      </c>
    </row>
    <row r="215" s="2" customFormat="1" ht="16.5" customHeight="1">
      <c r="A215" s="41"/>
      <c r="B215" s="42"/>
      <c r="C215" s="215" t="s">
        <v>765</v>
      </c>
      <c r="D215" s="215" t="s">
        <v>146</v>
      </c>
      <c r="E215" s="216" t="s">
        <v>766</v>
      </c>
      <c r="F215" s="217" t="s">
        <v>767</v>
      </c>
      <c r="G215" s="218" t="s">
        <v>768</v>
      </c>
      <c r="H215" s="219">
        <v>65</v>
      </c>
      <c r="I215" s="220"/>
      <c r="J215" s="221">
        <f>ROUND(I215*H215,2)</f>
        <v>0</v>
      </c>
      <c r="K215" s="217" t="s">
        <v>41</v>
      </c>
      <c r="L215" s="47"/>
      <c r="M215" s="222" t="s">
        <v>41</v>
      </c>
      <c r="N215" s="223" t="s">
        <v>52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270</v>
      </c>
      <c r="AT215" s="226" t="s">
        <v>146</v>
      </c>
      <c r="AU215" s="226" t="s">
        <v>91</v>
      </c>
      <c r="AY215" s="19" t="s">
        <v>143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89</v>
      </c>
      <c r="BK215" s="227">
        <f>ROUND(I215*H215,2)</f>
        <v>0</v>
      </c>
      <c r="BL215" s="19" t="s">
        <v>270</v>
      </c>
      <c r="BM215" s="226" t="s">
        <v>769</v>
      </c>
    </row>
    <row r="216" s="2" customFormat="1" ht="16.5" customHeight="1">
      <c r="A216" s="41"/>
      <c r="B216" s="42"/>
      <c r="C216" s="215" t="s">
        <v>577</v>
      </c>
      <c r="D216" s="215" t="s">
        <v>146</v>
      </c>
      <c r="E216" s="216" t="s">
        <v>770</v>
      </c>
      <c r="F216" s="217" t="s">
        <v>771</v>
      </c>
      <c r="G216" s="218" t="s">
        <v>768</v>
      </c>
      <c r="H216" s="219">
        <v>65</v>
      </c>
      <c r="I216" s="220"/>
      <c r="J216" s="221">
        <f>ROUND(I216*H216,2)</f>
        <v>0</v>
      </c>
      <c r="K216" s="217" t="s">
        <v>41</v>
      </c>
      <c r="L216" s="47"/>
      <c r="M216" s="222" t="s">
        <v>41</v>
      </c>
      <c r="N216" s="223" t="s">
        <v>52</v>
      </c>
      <c r="O216" s="87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270</v>
      </c>
      <c r="AT216" s="226" t="s">
        <v>146</v>
      </c>
      <c r="AU216" s="226" t="s">
        <v>91</v>
      </c>
      <c r="AY216" s="19" t="s">
        <v>143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9" t="s">
        <v>89</v>
      </c>
      <c r="BK216" s="227">
        <f>ROUND(I216*H216,2)</f>
        <v>0</v>
      </c>
      <c r="BL216" s="19" t="s">
        <v>270</v>
      </c>
      <c r="BM216" s="226" t="s">
        <v>772</v>
      </c>
    </row>
    <row r="217" s="2" customFormat="1" ht="16.5" customHeight="1">
      <c r="A217" s="41"/>
      <c r="B217" s="42"/>
      <c r="C217" s="215" t="s">
        <v>773</v>
      </c>
      <c r="D217" s="215" t="s">
        <v>146</v>
      </c>
      <c r="E217" s="216" t="s">
        <v>774</v>
      </c>
      <c r="F217" s="217" t="s">
        <v>775</v>
      </c>
      <c r="G217" s="218" t="s">
        <v>198</v>
      </c>
      <c r="H217" s="219">
        <v>1</v>
      </c>
      <c r="I217" s="220"/>
      <c r="J217" s="221">
        <f>ROUND(I217*H217,2)</f>
        <v>0</v>
      </c>
      <c r="K217" s="217" t="s">
        <v>41</v>
      </c>
      <c r="L217" s="47"/>
      <c r="M217" s="222" t="s">
        <v>41</v>
      </c>
      <c r="N217" s="223" t="s">
        <v>52</v>
      </c>
      <c r="O217" s="87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270</v>
      </c>
      <c r="AT217" s="226" t="s">
        <v>146</v>
      </c>
      <c r="AU217" s="226" t="s">
        <v>91</v>
      </c>
      <c r="AY217" s="19" t="s">
        <v>143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9" t="s">
        <v>89</v>
      </c>
      <c r="BK217" s="227">
        <f>ROUND(I217*H217,2)</f>
        <v>0</v>
      </c>
      <c r="BL217" s="19" t="s">
        <v>270</v>
      </c>
      <c r="BM217" s="226" t="s">
        <v>776</v>
      </c>
    </row>
    <row r="218" s="12" customFormat="1" ht="22.8" customHeight="1">
      <c r="A218" s="12"/>
      <c r="B218" s="199"/>
      <c r="C218" s="200"/>
      <c r="D218" s="201" t="s">
        <v>80</v>
      </c>
      <c r="E218" s="213" t="s">
        <v>284</v>
      </c>
      <c r="F218" s="213" t="s">
        <v>777</v>
      </c>
      <c r="G218" s="200"/>
      <c r="H218" s="200"/>
      <c r="I218" s="203"/>
      <c r="J218" s="214">
        <f>BK218</f>
        <v>0</v>
      </c>
      <c r="K218" s="200"/>
      <c r="L218" s="205"/>
      <c r="M218" s="206"/>
      <c r="N218" s="207"/>
      <c r="O218" s="207"/>
      <c r="P218" s="208">
        <f>P219</f>
        <v>0</v>
      </c>
      <c r="Q218" s="207"/>
      <c r="R218" s="208">
        <f>R219</f>
        <v>0</v>
      </c>
      <c r="S218" s="207"/>
      <c r="T218" s="209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0" t="s">
        <v>91</v>
      </c>
      <c r="AT218" s="211" t="s">
        <v>80</v>
      </c>
      <c r="AU218" s="211" t="s">
        <v>89</v>
      </c>
      <c r="AY218" s="210" t="s">
        <v>143</v>
      </c>
      <c r="BK218" s="212">
        <f>BK219</f>
        <v>0</v>
      </c>
    </row>
    <row r="219" s="2" customFormat="1" ht="21.75" customHeight="1">
      <c r="A219" s="41"/>
      <c r="B219" s="42"/>
      <c r="C219" s="215" t="s">
        <v>580</v>
      </c>
      <c r="D219" s="215" t="s">
        <v>146</v>
      </c>
      <c r="E219" s="216" t="s">
        <v>778</v>
      </c>
      <c r="F219" s="217" t="s">
        <v>779</v>
      </c>
      <c r="G219" s="218" t="s">
        <v>166</v>
      </c>
      <c r="H219" s="219">
        <v>35</v>
      </c>
      <c r="I219" s="220"/>
      <c r="J219" s="221">
        <f>ROUND(I219*H219,2)</f>
        <v>0</v>
      </c>
      <c r="K219" s="217" t="s">
        <v>41</v>
      </c>
      <c r="L219" s="47"/>
      <c r="M219" s="222" t="s">
        <v>41</v>
      </c>
      <c r="N219" s="223" t="s">
        <v>52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270</v>
      </c>
      <c r="AT219" s="226" t="s">
        <v>146</v>
      </c>
      <c r="AU219" s="226" t="s">
        <v>91</v>
      </c>
      <c r="AY219" s="19" t="s">
        <v>143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9" t="s">
        <v>89</v>
      </c>
      <c r="BK219" s="227">
        <f>ROUND(I219*H219,2)</f>
        <v>0</v>
      </c>
      <c r="BL219" s="19" t="s">
        <v>270</v>
      </c>
      <c r="BM219" s="226" t="s">
        <v>780</v>
      </c>
    </row>
    <row r="220" s="12" customFormat="1" ht="22.8" customHeight="1">
      <c r="A220" s="12"/>
      <c r="B220" s="199"/>
      <c r="C220" s="200"/>
      <c r="D220" s="201" t="s">
        <v>80</v>
      </c>
      <c r="E220" s="213" t="s">
        <v>781</v>
      </c>
      <c r="F220" s="213" t="s">
        <v>782</v>
      </c>
      <c r="G220" s="200"/>
      <c r="H220" s="200"/>
      <c r="I220" s="203"/>
      <c r="J220" s="214">
        <f>BK220</f>
        <v>0</v>
      </c>
      <c r="K220" s="200"/>
      <c r="L220" s="205"/>
      <c r="M220" s="206"/>
      <c r="N220" s="207"/>
      <c r="O220" s="207"/>
      <c r="P220" s="208">
        <f>SUM(P221:P229)</f>
        <v>0</v>
      </c>
      <c r="Q220" s="207"/>
      <c r="R220" s="208">
        <f>SUM(R221:R229)</f>
        <v>0</v>
      </c>
      <c r="S220" s="207"/>
      <c r="T220" s="209">
        <f>SUM(T221:T229)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0" t="s">
        <v>91</v>
      </c>
      <c r="AT220" s="211" t="s">
        <v>80</v>
      </c>
      <c r="AU220" s="211" t="s">
        <v>89</v>
      </c>
      <c r="AY220" s="210" t="s">
        <v>143</v>
      </c>
      <c r="BK220" s="212">
        <f>SUM(BK221:BK229)</f>
        <v>0</v>
      </c>
    </row>
    <row r="221" s="2" customFormat="1" ht="21.75" customHeight="1">
      <c r="A221" s="41"/>
      <c r="B221" s="42"/>
      <c r="C221" s="215" t="s">
        <v>783</v>
      </c>
      <c r="D221" s="215" t="s">
        <v>146</v>
      </c>
      <c r="E221" s="216" t="s">
        <v>784</v>
      </c>
      <c r="F221" s="217" t="s">
        <v>785</v>
      </c>
      <c r="G221" s="218" t="s">
        <v>212</v>
      </c>
      <c r="H221" s="219">
        <v>16</v>
      </c>
      <c r="I221" s="220"/>
      <c r="J221" s="221">
        <f>ROUND(I221*H221,2)</f>
        <v>0</v>
      </c>
      <c r="K221" s="217" t="s">
        <v>41</v>
      </c>
      <c r="L221" s="47"/>
      <c r="M221" s="222" t="s">
        <v>41</v>
      </c>
      <c r="N221" s="223" t="s">
        <v>52</v>
      </c>
      <c r="O221" s="87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270</v>
      </c>
      <c r="AT221" s="226" t="s">
        <v>146</v>
      </c>
      <c r="AU221" s="226" t="s">
        <v>91</v>
      </c>
      <c r="AY221" s="19" t="s">
        <v>143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9" t="s">
        <v>89</v>
      </c>
      <c r="BK221" s="227">
        <f>ROUND(I221*H221,2)</f>
        <v>0</v>
      </c>
      <c r="BL221" s="19" t="s">
        <v>270</v>
      </c>
      <c r="BM221" s="226" t="s">
        <v>786</v>
      </c>
    </row>
    <row r="222" s="2" customFormat="1" ht="24.15" customHeight="1">
      <c r="A222" s="41"/>
      <c r="B222" s="42"/>
      <c r="C222" s="215" t="s">
        <v>584</v>
      </c>
      <c r="D222" s="215" t="s">
        <v>146</v>
      </c>
      <c r="E222" s="216" t="s">
        <v>787</v>
      </c>
      <c r="F222" s="217" t="s">
        <v>788</v>
      </c>
      <c r="G222" s="218" t="s">
        <v>212</v>
      </c>
      <c r="H222" s="219">
        <v>15</v>
      </c>
      <c r="I222" s="220"/>
      <c r="J222" s="221">
        <f>ROUND(I222*H222,2)</f>
        <v>0</v>
      </c>
      <c r="K222" s="217" t="s">
        <v>41</v>
      </c>
      <c r="L222" s="47"/>
      <c r="M222" s="222" t="s">
        <v>41</v>
      </c>
      <c r="N222" s="223" t="s">
        <v>52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270</v>
      </c>
      <c r="AT222" s="226" t="s">
        <v>146</v>
      </c>
      <c r="AU222" s="226" t="s">
        <v>91</v>
      </c>
      <c r="AY222" s="19" t="s">
        <v>143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89</v>
      </c>
      <c r="BK222" s="227">
        <f>ROUND(I222*H222,2)</f>
        <v>0</v>
      </c>
      <c r="BL222" s="19" t="s">
        <v>270</v>
      </c>
      <c r="BM222" s="226" t="s">
        <v>789</v>
      </c>
    </row>
    <row r="223" s="2" customFormat="1" ht="24.15" customHeight="1">
      <c r="A223" s="41"/>
      <c r="B223" s="42"/>
      <c r="C223" s="215" t="s">
        <v>790</v>
      </c>
      <c r="D223" s="215" t="s">
        <v>146</v>
      </c>
      <c r="E223" s="216" t="s">
        <v>791</v>
      </c>
      <c r="F223" s="217" t="s">
        <v>792</v>
      </c>
      <c r="G223" s="218" t="s">
        <v>212</v>
      </c>
      <c r="H223" s="219">
        <v>25</v>
      </c>
      <c r="I223" s="220"/>
      <c r="J223" s="221">
        <f>ROUND(I223*H223,2)</f>
        <v>0</v>
      </c>
      <c r="K223" s="217" t="s">
        <v>41</v>
      </c>
      <c r="L223" s="47"/>
      <c r="M223" s="222" t="s">
        <v>41</v>
      </c>
      <c r="N223" s="223" t="s">
        <v>52</v>
      </c>
      <c r="O223" s="87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270</v>
      </c>
      <c r="AT223" s="226" t="s">
        <v>146</v>
      </c>
      <c r="AU223" s="226" t="s">
        <v>91</v>
      </c>
      <c r="AY223" s="19" t="s">
        <v>143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9" t="s">
        <v>89</v>
      </c>
      <c r="BK223" s="227">
        <f>ROUND(I223*H223,2)</f>
        <v>0</v>
      </c>
      <c r="BL223" s="19" t="s">
        <v>270</v>
      </c>
      <c r="BM223" s="226" t="s">
        <v>793</v>
      </c>
    </row>
    <row r="224" s="2" customFormat="1" ht="24.15" customHeight="1">
      <c r="A224" s="41"/>
      <c r="B224" s="42"/>
      <c r="C224" s="215" t="s">
        <v>589</v>
      </c>
      <c r="D224" s="215" t="s">
        <v>146</v>
      </c>
      <c r="E224" s="216" t="s">
        <v>794</v>
      </c>
      <c r="F224" s="217" t="s">
        <v>795</v>
      </c>
      <c r="G224" s="218" t="s">
        <v>212</v>
      </c>
      <c r="H224" s="219">
        <v>12</v>
      </c>
      <c r="I224" s="220"/>
      <c r="J224" s="221">
        <f>ROUND(I224*H224,2)</f>
        <v>0</v>
      </c>
      <c r="K224" s="217" t="s">
        <v>41</v>
      </c>
      <c r="L224" s="47"/>
      <c r="M224" s="222" t="s">
        <v>41</v>
      </c>
      <c r="N224" s="223" t="s">
        <v>52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270</v>
      </c>
      <c r="AT224" s="226" t="s">
        <v>146</v>
      </c>
      <c r="AU224" s="226" t="s">
        <v>91</v>
      </c>
      <c r="AY224" s="19" t="s">
        <v>143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9" t="s">
        <v>89</v>
      </c>
      <c r="BK224" s="227">
        <f>ROUND(I224*H224,2)</f>
        <v>0</v>
      </c>
      <c r="BL224" s="19" t="s">
        <v>270</v>
      </c>
      <c r="BM224" s="226" t="s">
        <v>796</v>
      </c>
    </row>
    <row r="225" s="2" customFormat="1" ht="24.15" customHeight="1">
      <c r="A225" s="41"/>
      <c r="B225" s="42"/>
      <c r="C225" s="215" t="s">
        <v>797</v>
      </c>
      <c r="D225" s="215" t="s">
        <v>146</v>
      </c>
      <c r="E225" s="216" t="s">
        <v>798</v>
      </c>
      <c r="F225" s="217" t="s">
        <v>799</v>
      </c>
      <c r="G225" s="218" t="s">
        <v>212</v>
      </c>
      <c r="H225" s="219">
        <v>25</v>
      </c>
      <c r="I225" s="220"/>
      <c r="J225" s="221">
        <f>ROUND(I225*H225,2)</f>
        <v>0</v>
      </c>
      <c r="K225" s="217" t="s">
        <v>41</v>
      </c>
      <c r="L225" s="47"/>
      <c r="M225" s="222" t="s">
        <v>41</v>
      </c>
      <c r="N225" s="223" t="s">
        <v>52</v>
      </c>
      <c r="O225" s="87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270</v>
      </c>
      <c r="AT225" s="226" t="s">
        <v>146</v>
      </c>
      <c r="AU225" s="226" t="s">
        <v>91</v>
      </c>
      <c r="AY225" s="19" t="s">
        <v>143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9" t="s">
        <v>89</v>
      </c>
      <c r="BK225" s="227">
        <f>ROUND(I225*H225,2)</f>
        <v>0</v>
      </c>
      <c r="BL225" s="19" t="s">
        <v>270</v>
      </c>
      <c r="BM225" s="226" t="s">
        <v>800</v>
      </c>
    </row>
    <row r="226" s="2" customFormat="1" ht="16.5" customHeight="1">
      <c r="A226" s="41"/>
      <c r="B226" s="42"/>
      <c r="C226" s="215" t="s">
        <v>593</v>
      </c>
      <c r="D226" s="215" t="s">
        <v>146</v>
      </c>
      <c r="E226" s="216" t="s">
        <v>801</v>
      </c>
      <c r="F226" s="217" t="s">
        <v>802</v>
      </c>
      <c r="G226" s="218" t="s">
        <v>212</v>
      </c>
      <c r="H226" s="219">
        <v>93</v>
      </c>
      <c r="I226" s="220"/>
      <c r="J226" s="221">
        <f>ROUND(I226*H226,2)</f>
        <v>0</v>
      </c>
      <c r="K226" s="217" t="s">
        <v>41</v>
      </c>
      <c r="L226" s="47"/>
      <c r="M226" s="222" t="s">
        <v>41</v>
      </c>
      <c r="N226" s="223" t="s">
        <v>52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270</v>
      </c>
      <c r="AT226" s="226" t="s">
        <v>146</v>
      </c>
      <c r="AU226" s="226" t="s">
        <v>91</v>
      </c>
      <c r="AY226" s="19" t="s">
        <v>143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9" t="s">
        <v>89</v>
      </c>
      <c r="BK226" s="227">
        <f>ROUND(I226*H226,2)</f>
        <v>0</v>
      </c>
      <c r="BL226" s="19" t="s">
        <v>270</v>
      </c>
      <c r="BM226" s="226" t="s">
        <v>803</v>
      </c>
    </row>
    <row r="227" s="2" customFormat="1" ht="16.5" customHeight="1">
      <c r="A227" s="41"/>
      <c r="B227" s="42"/>
      <c r="C227" s="215" t="s">
        <v>804</v>
      </c>
      <c r="D227" s="215" t="s">
        <v>146</v>
      </c>
      <c r="E227" s="216" t="s">
        <v>805</v>
      </c>
      <c r="F227" s="217" t="s">
        <v>806</v>
      </c>
      <c r="G227" s="218" t="s">
        <v>212</v>
      </c>
      <c r="H227" s="219">
        <v>50</v>
      </c>
      <c r="I227" s="220"/>
      <c r="J227" s="221">
        <f>ROUND(I227*H227,2)</f>
        <v>0</v>
      </c>
      <c r="K227" s="217" t="s">
        <v>41</v>
      </c>
      <c r="L227" s="47"/>
      <c r="M227" s="222" t="s">
        <v>41</v>
      </c>
      <c r="N227" s="223" t="s">
        <v>52</v>
      </c>
      <c r="O227" s="87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6" t="s">
        <v>270</v>
      </c>
      <c r="AT227" s="226" t="s">
        <v>146</v>
      </c>
      <c r="AU227" s="226" t="s">
        <v>91</v>
      </c>
      <c r="AY227" s="19" t="s">
        <v>143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9" t="s">
        <v>89</v>
      </c>
      <c r="BK227" s="227">
        <f>ROUND(I227*H227,2)</f>
        <v>0</v>
      </c>
      <c r="BL227" s="19" t="s">
        <v>270</v>
      </c>
      <c r="BM227" s="226" t="s">
        <v>807</v>
      </c>
    </row>
    <row r="228" s="2" customFormat="1" ht="16.5" customHeight="1">
      <c r="A228" s="41"/>
      <c r="B228" s="42"/>
      <c r="C228" s="215" t="s">
        <v>596</v>
      </c>
      <c r="D228" s="215" t="s">
        <v>146</v>
      </c>
      <c r="E228" s="216" t="s">
        <v>808</v>
      </c>
      <c r="F228" s="217" t="s">
        <v>809</v>
      </c>
      <c r="G228" s="218" t="s">
        <v>198</v>
      </c>
      <c r="H228" s="219">
        <v>1</v>
      </c>
      <c r="I228" s="220"/>
      <c r="J228" s="221">
        <f>ROUND(I228*H228,2)</f>
        <v>0</v>
      </c>
      <c r="K228" s="217" t="s">
        <v>41</v>
      </c>
      <c r="L228" s="47"/>
      <c r="M228" s="222" t="s">
        <v>41</v>
      </c>
      <c r="N228" s="223" t="s">
        <v>52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270</v>
      </c>
      <c r="AT228" s="226" t="s">
        <v>146</v>
      </c>
      <c r="AU228" s="226" t="s">
        <v>91</v>
      </c>
      <c r="AY228" s="19" t="s">
        <v>143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9" t="s">
        <v>89</v>
      </c>
      <c r="BK228" s="227">
        <f>ROUND(I228*H228,2)</f>
        <v>0</v>
      </c>
      <c r="BL228" s="19" t="s">
        <v>270</v>
      </c>
      <c r="BM228" s="226" t="s">
        <v>810</v>
      </c>
    </row>
    <row r="229" s="2" customFormat="1" ht="16.5" customHeight="1">
      <c r="A229" s="41"/>
      <c r="B229" s="42"/>
      <c r="C229" s="215" t="s">
        <v>811</v>
      </c>
      <c r="D229" s="215" t="s">
        <v>146</v>
      </c>
      <c r="E229" s="216" t="s">
        <v>812</v>
      </c>
      <c r="F229" s="217" t="s">
        <v>813</v>
      </c>
      <c r="G229" s="218" t="s">
        <v>198</v>
      </c>
      <c r="H229" s="219">
        <v>1</v>
      </c>
      <c r="I229" s="220"/>
      <c r="J229" s="221">
        <f>ROUND(I229*H229,2)</f>
        <v>0</v>
      </c>
      <c r="K229" s="217" t="s">
        <v>41</v>
      </c>
      <c r="L229" s="47"/>
      <c r="M229" s="222" t="s">
        <v>41</v>
      </c>
      <c r="N229" s="223" t="s">
        <v>52</v>
      </c>
      <c r="O229" s="87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270</v>
      </c>
      <c r="AT229" s="226" t="s">
        <v>146</v>
      </c>
      <c r="AU229" s="226" t="s">
        <v>91</v>
      </c>
      <c r="AY229" s="19" t="s">
        <v>143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9" t="s">
        <v>89</v>
      </c>
      <c r="BK229" s="227">
        <f>ROUND(I229*H229,2)</f>
        <v>0</v>
      </c>
      <c r="BL229" s="19" t="s">
        <v>270</v>
      </c>
      <c r="BM229" s="226" t="s">
        <v>814</v>
      </c>
    </row>
    <row r="230" s="12" customFormat="1" ht="22.8" customHeight="1">
      <c r="A230" s="12"/>
      <c r="B230" s="199"/>
      <c r="C230" s="200"/>
      <c r="D230" s="201" t="s">
        <v>80</v>
      </c>
      <c r="E230" s="213" t="s">
        <v>815</v>
      </c>
      <c r="F230" s="213" t="s">
        <v>816</v>
      </c>
      <c r="G230" s="200"/>
      <c r="H230" s="200"/>
      <c r="I230" s="203"/>
      <c r="J230" s="214">
        <f>BK230</f>
        <v>0</v>
      </c>
      <c r="K230" s="200"/>
      <c r="L230" s="205"/>
      <c r="M230" s="206"/>
      <c r="N230" s="207"/>
      <c r="O230" s="207"/>
      <c r="P230" s="208">
        <f>SUM(P231:P247)</f>
        <v>0</v>
      </c>
      <c r="Q230" s="207"/>
      <c r="R230" s="208">
        <f>SUM(R231:R247)</f>
        <v>0</v>
      </c>
      <c r="S230" s="207"/>
      <c r="T230" s="209">
        <f>SUM(T231:T247)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0" t="s">
        <v>89</v>
      </c>
      <c r="AT230" s="211" t="s">
        <v>80</v>
      </c>
      <c r="AU230" s="211" t="s">
        <v>89</v>
      </c>
      <c r="AY230" s="210" t="s">
        <v>143</v>
      </c>
      <c r="BK230" s="212">
        <f>SUM(BK231:BK247)</f>
        <v>0</v>
      </c>
    </row>
    <row r="231" s="2" customFormat="1" ht="16.5" customHeight="1">
      <c r="A231" s="41"/>
      <c r="B231" s="42"/>
      <c r="C231" s="215" t="s">
        <v>600</v>
      </c>
      <c r="D231" s="215" t="s">
        <v>146</v>
      </c>
      <c r="E231" s="216" t="s">
        <v>817</v>
      </c>
      <c r="F231" s="217" t="s">
        <v>818</v>
      </c>
      <c r="G231" s="218" t="s">
        <v>393</v>
      </c>
      <c r="H231" s="219">
        <v>72</v>
      </c>
      <c r="I231" s="220"/>
      <c r="J231" s="221">
        <f>ROUND(I231*H231,2)</f>
        <v>0</v>
      </c>
      <c r="K231" s="217" t="s">
        <v>41</v>
      </c>
      <c r="L231" s="47"/>
      <c r="M231" s="222" t="s">
        <v>41</v>
      </c>
      <c r="N231" s="223" t="s">
        <v>52</v>
      </c>
      <c r="O231" s="87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151</v>
      </c>
      <c r="AT231" s="226" t="s">
        <v>146</v>
      </c>
      <c r="AU231" s="226" t="s">
        <v>91</v>
      </c>
      <c r="AY231" s="19" t="s">
        <v>143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9" t="s">
        <v>89</v>
      </c>
      <c r="BK231" s="227">
        <f>ROUND(I231*H231,2)</f>
        <v>0</v>
      </c>
      <c r="BL231" s="19" t="s">
        <v>151</v>
      </c>
      <c r="BM231" s="226" t="s">
        <v>819</v>
      </c>
    </row>
    <row r="232" s="2" customFormat="1" ht="16.5" customHeight="1">
      <c r="A232" s="41"/>
      <c r="B232" s="42"/>
      <c r="C232" s="215" t="s">
        <v>820</v>
      </c>
      <c r="D232" s="215" t="s">
        <v>146</v>
      </c>
      <c r="E232" s="216" t="s">
        <v>821</v>
      </c>
      <c r="F232" s="217" t="s">
        <v>822</v>
      </c>
      <c r="G232" s="218" t="s">
        <v>393</v>
      </c>
      <c r="H232" s="219">
        <v>2.5</v>
      </c>
      <c r="I232" s="220"/>
      <c r="J232" s="221">
        <f>ROUND(I232*H232,2)</f>
        <v>0</v>
      </c>
      <c r="K232" s="217" t="s">
        <v>41</v>
      </c>
      <c r="L232" s="47"/>
      <c r="M232" s="222" t="s">
        <v>41</v>
      </c>
      <c r="N232" s="223" t="s">
        <v>52</v>
      </c>
      <c r="O232" s="87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151</v>
      </c>
      <c r="AT232" s="226" t="s">
        <v>146</v>
      </c>
      <c r="AU232" s="226" t="s">
        <v>91</v>
      </c>
      <c r="AY232" s="19" t="s">
        <v>143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9" t="s">
        <v>89</v>
      </c>
      <c r="BK232" s="227">
        <f>ROUND(I232*H232,2)</f>
        <v>0</v>
      </c>
      <c r="BL232" s="19" t="s">
        <v>151</v>
      </c>
      <c r="BM232" s="226" t="s">
        <v>823</v>
      </c>
    </row>
    <row r="233" s="2" customFormat="1" ht="16.5" customHeight="1">
      <c r="A233" s="41"/>
      <c r="B233" s="42"/>
      <c r="C233" s="215" t="s">
        <v>603</v>
      </c>
      <c r="D233" s="215" t="s">
        <v>146</v>
      </c>
      <c r="E233" s="216" t="s">
        <v>824</v>
      </c>
      <c r="F233" s="217" t="s">
        <v>825</v>
      </c>
      <c r="G233" s="218" t="s">
        <v>393</v>
      </c>
      <c r="H233" s="219">
        <v>6</v>
      </c>
      <c r="I233" s="220"/>
      <c r="J233" s="221">
        <f>ROUND(I233*H233,2)</f>
        <v>0</v>
      </c>
      <c r="K233" s="217" t="s">
        <v>41</v>
      </c>
      <c r="L233" s="47"/>
      <c r="M233" s="222" t="s">
        <v>41</v>
      </c>
      <c r="N233" s="223" t="s">
        <v>52</v>
      </c>
      <c r="O233" s="87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151</v>
      </c>
      <c r="AT233" s="226" t="s">
        <v>146</v>
      </c>
      <c r="AU233" s="226" t="s">
        <v>91</v>
      </c>
      <c r="AY233" s="19" t="s">
        <v>143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9" t="s">
        <v>89</v>
      </c>
      <c r="BK233" s="227">
        <f>ROUND(I233*H233,2)</f>
        <v>0</v>
      </c>
      <c r="BL233" s="19" t="s">
        <v>151</v>
      </c>
      <c r="BM233" s="226" t="s">
        <v>826</v>
      </c>
    </row>
    <row r="234" s="2" customFormat="1" ht="16.5" customHeight="1">
      <c r="A234" s="41"/>
      <c r="B234" s="42"/>
      <c r="C234" s="215" t="s">
        <v>827</v>
      </c>
      <c r="D234" s="215" t="s">
        <v>146</v>
      </c>
      <c r="E234" s="216" t="s">
        <v>828</v>
      </c>
      <c r="F234" s="217" t="s">
        <v>829</v>
      </c>
      <c r="G234" s="218" t="s">
        <v>393</v>
      </c>
      <c r="H234" s="219">
        <v>8</v>
      </c>
      <c r="I234" s="220"/>
      <c r="J234" s="221">
        <f>ROUND(I234*H234,2)</f>
        <v>0</v>
      </c>
      <c r="K234" s="217" t="s">
        <v>41</v>
      </c>
      <c r="L234" s="47"/>
      <c r="M234" s="222" t="s">
        <v>41</v>
      </c>
      <c r="N234" s="223" t="s">
        <v>52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151</v>
      </c>
      <c r="AT234" s="226" t="s">
        <v>146</v>
      </c>
      <c r="AU234" s="226" t="s">
        <v>91</v>
      </c>
      <c r="AY234" s="19" t="s">
        <v>143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9" t="s">
        <v>89</v>
      </c>
      <c r="BK234" s="227">
        <f>ROUND(I234*H234,2)</f>
        <v>0</v>
      </c>
      <c r="BL234" s="19" t="s">
        <v>151</v>
      </c>
      <c r="BM234" s="226" t="s">
        <v>830</v>
      </c>
    </row>
    <row r="235" s="2" customFormat="1" ht="16.5" customHeight="1">
      <c r="A235" s="41"/>
      <c r="B235" s="42"/>
      <c r="C235" s="215" t="s">
        <v>607</v>
      </c>
      <c r="D235" s="215" t="s">
        <v>146</v>
      </c>
      <c r="E235" s="216" t="s">
        <v>831</v>
      </c>
      <c r="F235" s="217" t="s">
        <v>832</v>
      </c>
      <c r="G235" s="218" t="s">
        <v>393</v>
      </c>
      <c r="H235" s="219">
        <v>6</v>
      </c>
      <c r="I235" s="220"/>
      <c r="J235" s="221">
        <f>ROUND(I235*H235,2)</f>
        <v>0</v>
      </c>
      <c r="K235" s="217" t="s">
        <v>41</v>
      </c>
      <c r="L235" s="47"/>
      <c r="M235" s="222" t="s">
        <v>41</v>
      </c>
      <c r="N235" s="223" t="s">
        <v>52</v>
      </c>
      <c r="O235" s="87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6" t="s">
        <v>151</v>
      </c>
      <c r="AT235" s="226" t="s">
        <v>146</v>
      </c>
      <c r="AU235" s="226" t="s">
        <v>91</v>
      </c>
      <c r="AY235" s="19" t="s">
        <v>143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9" t="s">
        <v>89</v>
      </c>
      <c r="BK235" s="227">
        <f>ROUND(I235*H235,2)</f>
        <v>0</v>
      </c>
      <c r="BL235" s="19" t="s">
        <v>151</v>
      </c>
      <c r="BM235" s="226" t="s">
        <v>833</v>
      </c>
    </row>
    <row r="236" s="2" customFormat="1" ht="16.5" customHeight="1">
      <c r="A236" s="41"/>
      <c r="B236" s="42"/>
      <c r="C236" s="215" t="s">
        <v>834</v>
      </c>
      <c r="D236" s="215" t="s">
        <v>146</v>
      </c>
      <c r="E236" s="216" t="s">
        <v>835</v>
      </c>
      <c r="F236" s="217" t="s">
        <v>836</v>
      </c>
      <c r="G236" s="218" t="s">
        <v>393</v>
      </c>
      <c r="H236" s="219">
        <v>2</v>
      </c>
      <c r="I236" s="220"/>
      <c r="J236" s="221">
        <f>ROUND(I236*H236,2)</f>
        <v>0</v>
      </c>
      <c r="K236" s="217" t="s">
        <v>41</v>
      </c>
      <c r="L236" s="47"/>
      <c r="M236" s="222" t="s">
        <v>41</v>
      </c>
      <c r="N236" s="223" t="s">
        <v>52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151</v>
      </c>
      <c r="AT236" s="226" t="s">
        <v>146</v>
      </c>
      <c r="AU236" s="226" t="s">
        <v>91</v>
      </c>
      <c r="AY236" s="19" t="s">
        <v>143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9" t="s">
        <v>89</v>
      </c>
      <c r="BK236" s="227">
        <f>ROUND(I236*H236,2)</f>
        <v>0</v>
      </c>
      <c r="BL236" s="19" t="s">
        <v>151</v>
      </c>
      <c r="BM236" s="226" t="s">
        <v>837</v>
      </c>
    </row>
    <row r="237" s="2" customFormat="1" ht="16.5" customHeight="1">
      <c r="A237" s="41"/>
      <c r="B237" s="42"/>
      <c r="C237" s="215" t="s">
        <v>610</v>
      </c>
      <c r="D237" s="215" t="s">
        <v>146</v>
      </c>
      <c r="E237" s="216" t="s">
        <v>838</v>
      </c>
      <c r="F237" s="217" t="s">
        <v>839</v>
      </c>
      <c r="G237" s="218" t="s">
        <v>393</v>
      </c>
      <c r="H237" s="219">
        <v>2</v>
      </c>
      <c r="I237" s="220"/>
      <c r="J237" s="221">
        <f>ROUND(I237*H237,2)</f>
        <v>0</v>
      </c>
      <c r="K237" s="217" t="s">
        <v>41</v>
      </c>
      <c r="L237" s="47"/>
      <c r="M237" s="222" t="s">
        <v>41</v>
      </c>
      <c r="N237" s="223" t="s">
        <v>52</v>
      </c>
      <c r="O237" s="87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151</v>
      </c>
      <c r="AT237" s="226" t="s">
        <v>146</v>
      </c>
      <c r="AU237" s="226" t="s">
        <v>91</v>
      </c>
      <c r="AY237" s="19" t="s">
        <v>143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89</v>
      </c>
      <c r="BK237" s="227">
        <f>ROUND(I237*H237,2)</f>
        <v>0</v>
      </c>
      <c r="BL237" s="19" t="s">
        <v>151</v>
      </c>
      <c r="BM237" s="226" t="s">
        <v>840</v>
      </c>
    </row>
    <row r="238" s="2" customFormat="1" ht="16.5" customHeight="1">
      <c r="A238" s="41"/>
      <c r="B238" s="42"/>
      <c r="C238" s="215" t="s">
        <v>841</v>
      </c>
      <c r="D238" s="215" t="s">
        <v>146</v>
      </c>
      <c r="E238" s="216" t="s">
        <v>842</v>
      </c>
      <c r="F238" s="217" t="s">
        <v>843</v>
      </c>
      <c r="G238" s="218" t="s">
        <v>393</v>
      </c>
      <c r="H238" s="219">
        <v>2.5</v>
      </c>
      <c r="I238" s="220"/>
      <c r="J238" s="221">
        <f>ROUND(I238*H238,2)</f>
        <v>0</v>
      </c>
      <c r="K238" s="217" t="s">
        <v>41</v>
      </c>
      <c r="L238" s="47"/>
      <c r="M238" s="222" t="s">
        <v>41</v>
      </c>
      <c r="N238" s="223" t="s">
        <v>52</v>
      </c>
      <c r="O238" s="87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151</v>
      </c>
      <c r="AT238" s="226" t="s">
        <v>146</v>
      </c>
      <c r="AU238" s="226" t="s">
        <v>91</v>
      </c>
      <c r="AY238" s="19" t="s">
        <v>143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9" t="s">
        <v>89</v>
      </c>
      <c r="BK238" s="227">
        <f>ROUND(I238*H238,2)</f>
        <v>0</v>
      </c>
      <c r="BL238" s="19" t="s">
        <v>151</v>
      </c>
      <c r="BM238" s="226" t="s">
        <v>844</v>
      </c>
    </row>
    <row r="239" s="2" customFormat="1" ht="16.5" customHeight="1">
      <c r="A239" s="41"/>
      <c r="B239" s="42"/>
      <c r="C239" s="215" t="s">
        <v>614</v>
      </c>
      <c r="D239" s="215" t="s">
        <v>146</v>
      </c>
      <c r="E239" s="216" t="s">
        <v>845</v>
      </c>
      <c r="F239" s="217" t="s">
        <v>846</v>
      </c>
      <c r="G239" s="218" t="s">
        <v>393</v>
      </c>
      <c r="H239" s="219">
        <v>9</v>
      </c>
      <c r="I239" s="220"/>
      <c r="J239" s="221">
        <f>ROUND(I239*H239,2)</f>
        <v>0</v>
      </c>
      <c r="K239" s="217" t="s">
        <v>41</v>
      </c>
      <c r="L239" s="47"/>
      <c r="M239" s="222" t="s">
        <v>41</v>
      </c>
      <c r="N239" s="223" t="s">
        <v>52</v>
      </c>
      <c r="O239" s="87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151</v>
      </c>
      <c r="AT239" s="226" t="s">
        <v>146</v>
      </c>
      <c r="AU239" s="226" t="s">
        <v>91</v>
      </c>
      <c r="AY239" s="19" t="s">
        <v>143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89</v>
      </c>
      <c r="BK239" s="227">
        <f>ROUND(I239*H239,2)</f>
        <v>0</v>
      </c>
      <c r="BL239" s="19" t="s">
        <v>151</v>
      </c>
      <c r="BM239" s="226" t="s">
        <v>847</v>
      </c>
    </row>
    <row r="240" s="2" customFormat="1" ht="16.5" customHeight="1">
      <c r="A240" s="41"/>
      <c r="B240" s="42"/>
      <c r="C240" s="215" t="s">
        <v>848</v>
      </c>
      <c r="D240" s="215" t="s">
        <v>146</v>
      </c>
      <c r="E240" s="216" t="s">
        <v>849</v>
      </c>
      <c r="F240" s="217" t="s">
        <v>850</v>
      </c>
      <c r="G240" s="218" t="s">
        <v>393</v>
      </c>
      <c r="H240" s="219">
        <v>7</v>
      </c>
      <c r="I240" s="220"/>
      <c r="J240" s="221">
        <f>ROUND(I240*H240,2)</f>
        <v>0</v>
      </c>
      <c r="K240" s="217" t="s">
        <v>41</v>
      </c>
      <c r="L240" s="47"/>
      <c r="M240" s="222" t="s">
        <v>41</v>
      </c>
      <c r="N240" s="223" t="s">
        <v>52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151</v>
      </c>
      <c r="AT240" s="226" t="s">
        <v>146</v>
      </c>
      <c r="AU240" s="226" t="s">
        <v>91</v>
      </c>
      <c r="AY240" s="19" t="s">
        <v>143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9" t="s">
        <v>89</v>
      </c>
      <c r="BK240" s="227">
        <f>ROUND(I240*H240,2)</f>
        <v>0</v>
      </c>
      <c r="BL240" s="19" t="s">
        <v>151</v>
      </c>
      <c r="BM240" s="226" t="s">
        <v>851</v>
      </c>
    </row>
    <row r="241" s="2" customFormat="1" ht="16.5" customHeight="1">
      <c r="A241" s="41"/>
      <c r="B241" s="42"/>
      <c r="C241" s="215" t="s">
        <v>617</v>
      </c>
      <c r="D241" s="215" t="s">
        <v>146</v>
      </c>
      <c r="E241" s="216" t="s">
        <v>852</v>
      </c>
      <c r="F241" s="217" t="s">
        <v>853</v>
      </c>
      <c r="G241" s="218" t="s">
        <v>393</v>
      </c>
      <c r="H241" s="219">
        <v>2</v>
      </c>
      <c r="I241" s="220"/>
      <c r="J241" s="221">
        <f>ROUND(I241*H241,2)</f>
        <v>0</v>
      </c>
      <c r="K241" s="217" t="s">
        <v>41</v>
      </c>
      <c r="L241" s="47"/>
      <c r="M241" s="222" t="s">
        <v>41</v>
      </c>
      <c r="N241" s="223" t="s">
        <v>52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151</v>
      </c>
      <c r="AT241" s="226" t="s">
        <v>146</v>
      </c>
      <c r="AU241" s="226" t="s">
        <v>91</v>
      </c>
      <c r="AY241" s="19" t="s">
        <v>143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9" t="s">
        <v>89</v>
      </c>
      <c r="BK241" s="227">
        <f>ROUND(I241*H241,2)</f>
        <v>0</v>
      </c>
      <c r="BL241" s="19" t="s">
        <v>151</v>
      </c>
      <c r="BM241" s="226" t="s">
        <v>854</v>
      </c>
    </row>
    <row r="242" s="2" customFormat="1" ht="16.5" customHeight="1">
      <c r="A242" s="41"/>
      <c r="B242" s="42"/>
      <c r="C242" s="215" t="s">
        <v>855</v>
      </c>
      <c r="D242" s="215" t="s">
        <v>146</v>
      </c>
      <c r="E242" s="216" t="s">
        <v>856</v>
      </c>
      <c r="F242" s="217" t="s">
        <v>857</v>
      </c>
      <c r="G242" s="218" t="s">
        <v>393</v>
      </c>
      <c r="H242" s="219">
        <v>2</v>
      </c>
      <c r="I242" s="220"/>
      <c r="J242" s="221">
        <f>ROUND(I242*H242,2)</f>
        <v>0</v>
      </c>
      <c r="K242" s="217" t="s">
        <v>41</v>
      </c>
      <c r="L242" s="47"/>
      <c r="M242" s="222" t="s">
        <v>41</v>
      </c>
      <c r="N242" s="223" t="s">
        <v>52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151</v>
      </c>
      <c r="AT242" s="226" t="s">
        <v>146</v>
      </c>
      <c r="AU242" s="226" t="s">
        <v>91</v>
      </c>
      <c r="AY242" s="19" t="s">
        <v>143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9" t="s">
        <v>89</v>
      </c>
      <c r="BK242" s="227">
        <f>ROUND(I242*H242,2)</f>
        <v>0</v>
      </c>
      <c r="BL242" s="19" t="s">
        <v>151</v>
      </c>
      <c r="BM242" s="226" t="s">
        <v>858</v>
      </c>
    </row>
    <row r="243" s="2" customFormat="1" ht="16.5" customHeight="1">
      <c r="A243" s="41"/>
      <c r="B243" s="42"/>
      <c r="C243" s="215" t="s">
        <v>621</v>
      </c>
      <c r="D243" s="215" t="s">
        <v>146</v>
      </c>
      <c r="E243" s="216" t="s">
        <v>859</v>
      </c>
      <c r="F243" s="217" t="s">
        <v>860</v>
      </c>
      <c r="G243" s="218" t="s">
        <v>393</v>
      </c>
      <c r="H243" s="219">
        <v>36</v>
      </c>
      <c r="I243" s="220"/>
      <c r="J243" s="221">
        <f>ROUND(I243*H243,2)</f>
        <v>0</v>
      </c>
      <c r="K243" s="217" t="s">
        <v>41</v>
      </c>
      <c r="L243" s="47"/>
      <c r="M243" s="222" t="s">
        <v>41</v>
      </c>
      <c r="N243" s="223" t="s">
        <v>52</v>
      </c>
      <c r="O243" s="87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151</v>
      </c>
      <c r="AT243" s="226" t="s">
        <v>146</v>
      </c>
      <c r="AU243" s="226" t="s">
        <v>91</v>
      </c>
      <c r="AY243" s="19" t="s">
        <v>143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89</v>
      </c>
      <c r="BK243" s="227">
        <f>ROUND(I243*H243,2)</f>
        <v>0</v>
      </c>
      <c r="BL243" s="19" t="s">
        <v>151</v>
      </c>
      <c r="BM243" s="226" t="s">
        <v>861</v>
      </c>
    </row>
    <row r="244" s="2" customFormat="1" ht="16.5" customHeight="1">
      <c r="A244" s="41"/>
      <c r="B244" s="42"/>
      <c r="C244" s="215" t="s">
        <v>862</v>
      </c>
      <c r="D244" s="215" t="s">
        <v>146</v>
      </c>
      <c r="E244" s="216" t="s">
        <v>863</v>
      </c>
      <c r="F244" s="217" t="s">
        <v>864</v>
      </c>
      <c r="G244" s="218" t="s">
        <v>393</v>
      </c>
      <c r="H244" s="219">
        <v>28</v>
      </c>
      <c r="I244" s="220"/>
      <c r="J244" s="221">
        <f>ROUND(I244*H244,2)</f>
        <v>0</v>
      </c>
      <c r="K244" s="217" t="s">
        <v>41</v>
      </c>
      <c r="L244" s="47"/>
      <c r="M244" s="222" t="s">
        <v>41</v>
      </c>
      <c r="N244" s="223" t="s">
        <v>52</v>
      </c>
      <c r="O244" s="87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151</v>
      </c>
      <c r="AT244" s="226" t="s">
        <v>146</v>
      </c>
      <c r="AU244" s="226" t="s">
        <v>91</v>
      </c>
      <c r="AY244" s="19" t="s">
        <v>143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9" t="s">
        <v>89</v>
      </c>
      <c r="BK244" s="227">
        <f>ROUND(I244*H244,2)</f>
        <v>0</v>
      </c>
      <c r="BL244" s="19" t="s">
        <v>151</v>
      </c>
      <c r="BM244" s="226" t="s">
        <v>865</v>
      </c>
    </row>
    <row r="245" s="2" customFormat="1" ht="16.5" customHeight="1">
      <c r="A245" s="41"/>
      <c r="B245" s="42"/>
      <c r="C245" s="215" t="s">
        <v>624</v>
      </c>
      <c r="D245" s="215" t="s">
        <v>146</v>
      </c>
      <c r="E245" s="216" t="s">
        <v>866</v>
      </c>
      <c r="F245" s="217" t="s">
        <v>867</v>
      </c>
      <c r="G245" s="218" t="s">
        <v>393</v>
      </c>
      <c r="H245" s="219">
        <v>2</v>
      </c>
      <c r="I245" s="220"/>
      <c r="J245" s="221">
        <f>ROUND(I245*H245,2)</f>
        <v>0</v>
      </c>
      <c r="K245" s="217" t="s">
        <v>41</v>
      </c>
      <c r="L245" s="47"/>
      <c r="M245" s="222" t="s">
        <v>41</v>
      </c>
      <c r="N245" s="223" t="s">
        <v>52</v>
      </c>
      <c r="O245" s="87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151</v>
      </c>
      <c r="AT245" s="226" t="s">
        <v>146</v>
      </c>
      <c r="AU245" s="226" t="s">
        <v>91</v>
      </c>
      <c r="AY245" s="19" t="s">
        <v>143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9" t="s">
        <v>89</v>
      </c>
      <c r="BK245" s="227">
        <f>ROUND(I245*H245,2)</f>
        <v>0</v>
      </c>
      <c r="BL245" s="19" t="s">
        <v>151</v>
      </c>
      <c r="BM245" s="226" t="s">
        <v>868</v>
      </c>
    </row>
    <row r="246" s="2" customFormat="1" ht="24.15" customHeight="1">
      <c r="A246" s="41"/>
      <c r="B246" s="42"/>
      <c r="C246" s="215" t="s">
        <v>869</v>
      </c>
      <c r="D246" s="215" t="s">
        <v>146</v>
      </c>
      <c r="E246" s="216" t="s">
        <v>870</v>
      </c>
      <c r="F246" s="217" t="s">
        <v>871</v>
      </c>
      <c r="G246" s="218" t="s">
        <v>393</v>
      </c>
      <c r="H246" s="219">
        <v>8</v>
      </c>
      <c r="I246" s="220"/>
      <c r="J246" s="221">
        <f>ROUND(I246*H246,2)</f>
        <v>0</v>
      </c>
      <c r="K246" s="217" t="s">
        <v>41</v>
      </c>
      <c r="L246" s="47"/>
      <c r="M246" s="222" t="s">
        <v>41</v>
      </c>
      <c r="N246" s="223" t="s">
        <v>52</v>
      </c>
      <c r="O246" s="87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151</v>
      </c>
      <c r="AT246" s="226" t="s">
        <v>146</v>
      </c>
      <c r="AU246" s="226" t="s">
        <v>91</v>
      </c>
      <c r="AY246" s="19" t="s">
        <v>143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89</v>
      </c>
      <c r="BK246" s="227">
        <f>ROUND(I246*H246,2)</f>
        <v>0</v>
      </c>
      <c r="BL246" s="19" t="s">
        <v>151</v>
      </c>
      <c r="BM246" s="226" t="s">
        <v>872</v>
      </c>
    </row>
    <row r="247" s="2" customFormat="1" ht="16.5" customHeight="1">
      <c r="A247" s="41"/>
      <c r="B247" s="42"/>
      <c r="C247" s="215" t="s">
        <v>628</v>
      </c>
      <c r="D247" s="215" t="s">
        <v>146</v>
      </c>
      <c r="E247" s="216" t="s">
        <v>873</v>
      </c>
      <c r="F247" s="217" t="s">
        <v>874</v>
      </c>
      <c r="G247" s="218" t="s">
        <v>393</v>
      </c>
      <c r="H247" s="219">
        <v>3.5</v>
      </c>
      <c r="I247" s="220"/>
      <c r="J247" s="221">
        <f>ROUND(I247*H247,2)</f>
        <v>0</v>
      </c>
      <c r="K247" s="217" t="s">
        <v>41</v>
      </c>
      <c r="L247" s="47"/>
      <c r="M247" s="291" t="s">
        <v>41</v>
      </c>
      <c r="N247" s="292" t="s">
        <v>52</v>
      </c>
      <c r="O247" s="293"/>
      <c r="P247" s="294">
        <f>O247*H247</f>
        <v>0</v>
      </c>
      <c r="Q247" s="294">
        <v>0</v>
      </c>
      <c r="R247" s="294">
        <f>Q247*H247</f>
        <v>0</v>
      </c>
      <c r="S247" s="294">
        <v>0</v>
      </c>
      <c r="T247" s="29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151</v>
      </c>
      <c r="AT247" s="226" t="s">
        <v>146</v>
      </c>
      <c r="AU247" s="226" t="s">
        <v>91</v>
      </c>
      <c r="AY247" s="19" t="s">
        <v>143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9" t="s">
        <v>89</v>
      </c>
      <c r="BK247" s="227">
        <f>ROUND(I247*H247,2)</f>
        <v>0</v>
      </c>
      <c r="BL247" s="19" t="s">
        <v>151</v>
      </c>
      <c r="BM247" s="226" t="s">
        <v>875</v>
      </c>
    </row>
    <row r="248" s="2" customFormat="1" ht="6.96" customHeight="1">
      <c r="A248" s="41"/>
      <c r="B248" s="62"/>
      <c r="C248" s="63"/>
      <c r="D248" s="63"/>
      <c r="E248" s="63"/>
      <c r="F248" s="63"/>
      <c r="G248" s="63"/>
      <c r="H248" s="63"/>
      <c r="I248" s="63"/>
      <c r="J248" s="63"/>
      <c r="K248" s="63"/>
      <c r="L248" s="47"/>
      <c r="M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</row>
  </sheetData>
  <sheetProtection sheet="1" autoFilter="0" formatColumns="0" formatRows="0" objects="1" scenarios="1" spinCount="100000" saltValue="6o9D7a+rfaclCDRjr+iy35vlhneQ2EhsVNg2QwFFMBm9ZmVzruKAsOjZqHjMKfTbS92qmNtzxgQo6rAIyCqkEQ==" hashValue="yk6wbH1mQVXXp2lCEdXrrwXw1yCC902cNvdfsJD3arw0hMemEzVGIbb+qh1B5hkl8jqQ6N4yUazOHhNRhPpcAA==" algorithmName="SHA-512" password="CC35"/>
  <autoFilter ref="C98:K24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91</v>
      </c>
    </row>
    <row r="4" s="1" customFormat="1" ht="24.96" customHeight="1">
      <c r="B4" s="22"/>
      <c r="D4" s="143" t="s">
        <v>111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stávající plynové kotelny</v>
      </c>
      <c r="F7" s="145"/>
      <c r="G7" s="145"/>
      <c r="H7" s="145"/>
      <c r="L7" s="22"/>
    </row>
    <row r="8" s="1" customFormat="1" ht="12" customHeight="1">
      <c r="B8" s="22"/>
      <c r="D8" s="145" t="s">
        <v>112</v>
      </c>
      <c r="L8" s="22"/>
    </row>
    <row r="9" s="2" customFormat="1" ht="16.5" customHeight="1">
      <c r="A9" s="41"/>
      <c r="B9" s="47"/>
      <c r="C9" s="41"/>
      <c r="D9" s="41"/>
      <c r="E9" s="146" t="s">
        <v>398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399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876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41</v>
      </c>
      <c r="G13" s="41"/>
      <c r="H13" s="41"/>
      <c r="I13" s="145" t="s">
        <v>20</v>
      </c>
      <c r="J13" s="136" t="s">
        <v>41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19. 5. 2022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30</v>
      </c>
      <c r="E16" s="41"/>
      <c r="F16" s="41"/>
      <c r="G16" s="41"/>
      <c r="H16" s="41"/>
      <c r="I16" s="145" t="s">
        <v>31</v>
      </c>
      <c r="J16" s="136" t="s">
        <v>32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5" t="s">
        <v>34</v>
      </c>
      <c r="J17" s="136" t="s">
        <v>35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36</v>
      </c>
      <c r="E19" s="41"/>
      <c r="F19" s="41"/>
      <c r="G19" s="41"/>
      <c r="H19" s="41"/>
      <c r="I19" s="145" t="s">
        <v>31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34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38</v>
      </c>
      <c r="E22" s="41"/>
      <c r="F22" s="41"/>
      <c r="G22" s="41"/>
      <c r="H22" s="41"/>
      <c r="I22" s="145" t="s">
        <v>31</v>
      </c>
      <c r="J22" s="136" t="s">
        <v>39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40</v>
      </c>
      <c r="F23" s="41"/>
      <c r="G23" s="41"/>
      <c r="H23" s="41"/>
      <c r="I23" s="145" t="s">
        <v>34</v>
      </c>
      <c r="J23" s="136" t="s">
        <v>41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43</v>
      </c>
      <c r="E25" s="41"/>
      <c r="F25" s="41"/>
      <c r="G25" s="41"/>
      <c r="H25" s="41"/>
      <c r="I25" s="145" t="s">
        <v>31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34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45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0"/>
      <c r="B29" s="151"/>
      <c r="C29" s="150"/>
      <c r="D29" s="150"/>
      <c r="E29" s="152" t="s">
        <v>46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47</v>
      </c>
      <c r="E32" s="41"/>
      <c r="F32" s="41"/>
      <c r="G32" s="41"/>
      <c r="H32" s="41"/>
      <c r="I32" s="41"/>
      <c r="J32" s="156">
        <f>ROUND(J89,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49</v>
      </c>
      <c r="G34" s="41"/>
      <c r="H34" s="41"/>
      <c r="I34" s="157" t="s">
        <v>48</v>
      </c>
      <c r="J34" s="157" t="s">
        <v>50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51</v>
      </c>
      <c r="E35" s="145" t="s">
        <v>52</v>
      </c>
      <c r="F35" s="159">
        <f>ROUND((SUM(BE89:BE136)),  2)</f>
        <v>0</v>
      </c>
      <c r="G35" s="41"/>
      <c r="H35" s="41"/>
      <c r="I35" s="160">
        <v>0.20999999999999999</v>
      </c>
      <c r="J35" s="159">
        <f>ROUND(((SUM(BE89:BE136))*I35),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53</v>
      </c>
      <c r="F36" s="159">
        <f>ROUND((SUM(BF89:BF136)),  2)</f>
        <v>0</v>
      </c>
      <c r="G36" s="41"/>
      <c r="H36" s="41"/>
      <c r="I36" s="160">
        <v>0.14999999999999999</v>
      </c>
      <c r="J36" s="159">
        <f>ROUND(((SUM(BF89:BF136))*I36),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54</v>
      </c>
      <c r="F37" s="159">
        <f>ROUND((SUM(BG89:BG136)),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55</v>
      </c>
      <c r="F38" s="159">
        <f>ROUND((SUM(BH89:BH136)),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56</v>
      </c>
      <c r="F39" s="159">
        <f>ROUND((SUM(BI89:BI136)),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57</v>
      </c>
      <c r="E41" s="163"/>
      <c r="F41" s="163"/>
      <c r="G41" s="164" t="s">
        <v>58</v>
      </c>
      <c r="H41" s="165" t="s">
        <v>59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stávající plynové kotelny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398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399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D.1.4.b - ZTI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pozemek parc. č. . 2401/24 , Plzeň</v>
      </c>
      <c r="G56" s="43"/>
      <c r="H56" s="43"/>
      <c r="I56" s="34" t="s">
        <v>24</v>
      </c>
      <c r="J56" s="75" t="str">
        <f>IF(J14="","",J14)</f>
        <v>19. 5. 2022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4" t="s">
        <v>30</v>
      </c>
      <c r="D58" s="43"/>
      <c r="E58" s="43"/>
      <c r="F58" s="29" t="str">
        <f>E17</f>
        <v>MŠ pro zrakově postižené a vady řeči</v>
      </c>
      <c r="G58" s="43"/>
      <c r="H58" s="43"/>
      <c r="I58" s="34" t="s">
        <v>38</v>
      </c>
      <c r="J58" s="39" t="str">
        <f>E23</f>
        <v>ing. arch. Pavel Šticha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34" t="s">
        <v>43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115</v>
      </c>
      <c r="D61" s="174"/>
      <c r="E61" s="174"/>
      <c r="F61" s="174"/>
      <c r="G61" s="174"/>
      <c r="H61" s="174"/>
      <c r="I61" s="174"/>
      <c r="J61" s="175" t="s">
        <v>116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79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117</v>
      </c>
    </row>
    <row r="64" s="9" customFormat="1" ht="24.96" customHeight="1">
      <c r="A64" s="9"/>
      <c r="B64" s="177"/>
      <c r="C64" s="178"/>
      <c r="D64" s="179" t="s">
        <v>123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877</v>
      </c>
      <c r="E65" s="185"/>
      <c r="F65" s="185"/>
      <c r="G65" s="185"/>
      <c r="H65" s="185"/>
      <c r="I65" s="185"/>
      <c r="J65" s="186">
        <f>J91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878</v>
      </c>
      <c r="E66" s="185"/>
      <c r="F66" s="185"/>
      <c r="G66" s="185"/>
      <c r="H66" s="185"/>
      <c r="I66" s="185"/>
      <c r="J66" s="186">
        <f>J104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879</v>
      </c>
      <c r="E67" s="185"/>
      <c r="F67" s="185"/>
      <c r="G67" s="185"/>
      <c r="H67" s="185"/>
      <c r="I67" s="185"/>
      <c r="J67" s="186">
        <f>J129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5" t="s">
        <v>128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16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2" t="str">
        <f>E7</f>
        <v>Rekonstrukce stávající plynové kotelny</v>
      </c>
      <c r="F77" s="34"/>
      <c r="G77" s="34"/>
      <c r="H77" s="34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3"/>
      <c r="C78" s="34" t="s">
        <v>112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1"/>
      <c r="B79" s="42"/>
      <c r="C79" s="43"/>
      <c r="D79" s="43"/>
      <c r="E79" s="172" t="s">
        <v>398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399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D.1.4.b - ZTI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4" t="s">
        <v>22</v>
      </c>
      <c r="D83" s="43"/>
      <c r="E83" s="43"/>
      <c r="F83" s="29" t="str">
        <f>F14</f>
        <v>pozemek parc. č. . 2401/24 , Plzeň</v>
      </c>
      <c r="G83" s="43"/>
      <c r="H83" s="43"/>
      <c r="I83" s="34" t="s">
        <v>24</v>
      </c>
      <c r="J83" s="75" t="str">
        <f>IF(J14="","",J14)</f>
        <v>19. 5. 2022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5.65" customHeight="1">
      <c r="A85" s="41"/>
      <c r="B85" s="42"/>
      <c r="C85" s="34" t="s">
        <v>30</v>
      </c>
      <c r="D85" s="43"/>
      <c r="E85" s="43"/>
      <c r="F85" s="29" t="str">
        <f>E17</f>
        <v>MŠ pro zrakově postižené a vady řeči</v>
      </c>
      <c r="G85" s="43"/>
      <c r="H85" s="43"/>
      <c r="I85" s="34" t="s">
        <v>38</v>
      </c>
      <c r="J85" s="39" t="str">
        <f>E23</f>
        <v>ing. arch. Pavel Šticha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4" t="s">
        <v>36</v>
      </c>
      <c r="D86" s="43"/>
      <c r="E86" s="43"/>
      <c r="F86" s="29" t="str">
        <f>IF(E20="","",E20)</f>
        <v>Vyplň údaj</v>
      </c>
      <c r="G86" s="43"/>
      <c r="H86" s="43"/>
      <c r="I86" s="34" t="s">
        <v>43</v>
      </c>
      <c r="J86" s="39" t="str">
        <f>E26</f>
        <v xml:space="preserve"> 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129</v>
      </c>
      <c r="D88" s="191" t="s">
        <v>66</v>
      </c>
      <c r="E88" s="191" t="s">
        <v>62</v>
      </c>
      <c r="F88" s="191" t="s">
        <v>63</v>
      </c>
      <c r="G88" s="191" t="s">
        <v>130</v>
      </c>
      <c r="H88" s="191" t="s">
        <v>131</v>
      </c>
      <c r="I88" s="191" t="s">
        <v>132</v>
      </c>
      <c r="J88" s="191" t="s">
        <v>116</v>
      </c>
      <c r="K88" s="192" t="s">
        <v>133</v>
      </c>
      <c r="L88" s="193"/>
      <c r="M88" s="95" t="s">
        <v>41</v>
      </c>
      <c r="N88" s="96" t="s">
        <v>51</v>
      </c>
      <c r="O88" s="96" t="s">
        <v>134</v>
      </c>
      <c r="P88" s="96" t="s">
        <v>135</v>
      </c>
      <c r="Q88" s="96" t="s">
        <v>136</v>
      </c>
      <c r="R88" s="96" t="s">
        <v>137</v>
      </c>
      <c r="S88" s="96" t="s">
        <v>138</v>
      </c>
      <c r="T88" s="97" t="s">
        <v>139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140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</f>
        <v>0</v>
      </c>
      <c r="Q89" s="99"/>
      <c r="R89" s="196">
        <f>R90</f>
        <v>0.0061000000000000004</v>
      </c>
      <c r="S89" s="99"/>
      <c r="T89" s="197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80</v>
      </c>
      <c r="AU89" s="19" t="s">
        <v>117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80</v>
      </c>
      <c r="E90" s="202" t="s">
        <v>264</v>
      </c>
      <c r="F90" s="202" t="s">
        <v>265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P91+P104+P129</f>
        <v>0</v>
      </c>
      <c r="Q90" s="207"/>
      <c r="R90" s="208">
        <f>R91+R104+R129</f>
        <v>0.0061000000000000004</v>
      </c>
      <c r="S90" s="207"/>
      <c r="T90" s="209">
        <f>T91+T104+T129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91</v>
      </c>
      <c r="AT90" s="211" t="s">
        <v>80</v>
      </c>
      <c r="AU90" s="211" t="s">
        <v>81</v>
      </c>
      <c r="AY90" s="210" t="s">
        <v>143</v>
      </c>
      <c r="BK90" s="212">
        <f>BK91+BK104+BK129</f>
        <v>0</v>
      </c>
    </row>
    <row r="91" s="12" customFormat="1" ht="22.8" customHeight="1">
      <c r="A91" s="12"/>
      <c r="B91" s="199"/>
      <c r="C91" s="200"/>
      <c r="D91" s="201" t="s">
        <v>80</v>
      </c>
      <c r="E91" s="213" t="s">
        <v>484</v>
      </c>
      <c r="F91" s="213" t="s">
        <v>880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SUM(P92:P103)</f>
        <v>0</v>
      </c>
      <c r="Q91" s="207"/>
      <c r="R91" s="208">
        <f>SUM(R92:R103)</f>
        <v>0</v>
      </c>
      <c r="S91" s="207"/>
      <c r="T91" s="209">
        <f>SUM(T92:T103)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89</v>
      </c>
      <c r="AT91" s="211" t="s">
        <v>80</v>
      </c>
      <c r="AU91" s="211" t="s">
        <v>89</v>
      </c>
      <c r="AY91" s="210" t="s">
        <v>143</v>
      </c>
      <c r="BK91" s="212">
        <f>SUM(BK92:BK103)</f>
        <v>0</v>
      </c>
    </row>
    <row r="92" s="2" customFormat="1" ht="16.5" customHeight="1">
      <c r="A92" s="41"/>
      <c r="B92" s="42"/>
      <c r="C92" s="215" t="s">
        <v>89</v>
      </c>
      <c r="D92" s="215" t="s">
        <v>146</v>
      </c>
      <c r="E92" s="216" t="s">
        <v>881</v>
      </c>
      <c r="F92" s="217" t="s">
        <v>882</v>
      </c>
      <c r="G92" s="218" t="s">
        <v>198</v>
      </c>
      <c r="H92" s="219">
        <v>1</v>
      </c>
      <c r="I92" s="220"/>
      <c r="J92" s="221">
        <f>ROUND(I92*H92,2)</f>
        <v>0</v>
      </c>
      <c r="K92" s="217" t="s">
        <v>41</v>
      </c>
      <c r="L92" s="47"/>
      <c r="M92" s="222" t="s">
        <v>41</v>
      </c>
      <c r="N92" s="223" t="s">
        <v>52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151</v>
      </c>
      <c r="AT92" s="226" t="s">
        <v>146</v>
      </c>
      <c r="AU92" s="226" t="s">
        <v>91</v>
      </c>
      <c r="AY92" s="19" t="s">
        <v>143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89</v>
      </c>
      <c r="BK92" s="227">
        <f>ROUND(I92*H92,2)</f>
        <v>0</v>
      </c>
      <c r="BL92" s="19" t="s">
        <v>151</v>
      </c>
      <c r="BM92" s="226" t="s">
        <v>91</v>
      </c>
    </row>
    <row r="93" s="2" customFormat="1" ht="16.5" customHeight="1">
      <c r="A93" s="41"/>
      <c r="B93" s="42"/>
      <c r="C93" s="215" t="s">
        <v>91</v>
      </c>
      <c r="D93" s="215" t="s">
        <v>146</v>
      </c>
      <c r="E93" s="216" t="s">
        <v>883</v>
      </c>
      <c r="F93" s="217" t="s">
        <v>884</v>
      </c>
      <c r="G93" s="218" t="s">
        <v>198</v>
      </c>
      <c r="H93" s="219">
        <v>1</v>
      </c>
      <c r="I93" s="220"/>
      <c r="J93" s="221">
        <f>ROUND(I93*H93,2)</f>
        <v>0</v>
      </c>
      <c r="K93" s="217" t="s">
        <v>41</v>
      </c>
      <c r="L93" s="47"/>
      <c r="M93" s="222" t="s">
        <v>41</v>
      </c>
      <c r="N93" s="223" t="s">
        <v>52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151</v>
      </c>
      <c r="AT93" s="226" t="s">
        <v>146</v>
      </c>
      <c r="AU93" s="226" t="s">
        <v>91</v>
      </c>
      <c r="AY93" s="19" t="s">
        <v>143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9" t="s">
        <v>89</v>
      </c>
      <c r="BK93" s="227">
        <f>ROUND(I93*H93,2)</f>
        <v>0</v>
      </c>
      <c r="BL93" s="19" t="s">
        <v>151</v>
      </c>
      <c r="BM93" s="226" t="s">
        <v>151</v>
      </c>
    </row>
    <row r="94" s="2" customFormat="1" ht="16.5" customHeight="1">
      <c r="A94" s="41"/>
      <c r="B94" s="42"/>
      <c r="C94" s="215" t="s">
        <v>144</v>
      </c>
      <c r="D94" s="215" t="s">
        <v>146</v>
      </c>
      <c r="E94" s="216" t="s">
        <v>885</v>
      </c>
      <c r="F94" s="217" t="s">
        <v>886</v>
      </c>
      <c r="G94" s="218" t="s">
        <v>198</v>
      </c>
      <c r="H94" s="219">
        <v>1</v>
      </c>
      <c r="I94" s="220"/>
      <c r="J94" s="221">
        <f>ROUND(I94*H94,2)</f>
        <v>0</v>
      </c>
      <c r="K94" s="217" t="s">
        <v>41</v>
      </c>
      <c r="L94" s="47"/>
      <c r="M94" s="222" t="s">
        <v>41</v>
      </c>
      <c r="N94" s="223" t="s">
        <v>52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151</v>
      </c>
      <c r="AT94" s="226" t="s">
        <v>146</v>
      </c>
      <c r="AU94" s="226" t="s">
        <v>91</v>
      </c>
      <c r="AY94" s="19" t="s">
        <v>143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89</v>
      </c>
      <c r="BK94" s="227">
        <f>ROUND(I94*H94,2)</f>
        <v>0</v>
      </c>
      <c r="BL94" s="19" t="s">
        <v>151</v>
      </c>
      <c r="BM94" s="226" t="s">
        <v>162</v>
      </c>
    </row>
    <row r="95" s="2" customFormat="1" ht="16.5" customHeight="1">
      <c r="A95" s="41"/>
      <c r="B95" s="42"/>
      <c r="C95" s="215" t="s">
        <v>151</v>
      </c>
      <c r="D95" s="215" t="s">
        <v>146</v>
      </c>
      <c r="E95" s="216" t="s">
        <v>887</v>
      </c>
      <c r="F95" s="217" t="s">
        <v>888</v>
      </c>
      <c r="G95" s="218" t="s">
        <v>212</v>
      </c>
      <c r="H95" s="219">
        <v>1.5</v>
      </c>
      <c r="I95" s="220"/>
      <c r="J95" s="221">
        <f>ROUND(I95*H95,2)</f>
        <v>0</v>
      </c>
      <c r="K95" s="217" t="s">
        <v>41</v>
      </c>
      <c r="L95" s="47"/>
      <c r="M95" s="222" t="s">
        <v>41</v>
      </c>
      <c r="N95" s="223" t="s">
        <v>52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151</v>
      </c>
      <c r="AT95" s="226" t="s">
        <v>146</v>
      </c>
      <c r="AU95" s="226" t="s">
        <v>91</v>
      </c>
      <c r="AY95" s="19" t="s">
        <v>143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89</v>
      </c>
      <c r="BK95" s="227">
        <f>ROUND(I95*H95,2)</f>
        <v>0</v>
      </c>
      <c r="BL95" s="19" t="s">
        <v>151</v>
      </c>
      <c r="BM95" s="226" t="s">
        <v>225</v>
      </c>
    </row>
    <row r="96" s="2" customFormat="1" ht="16.5" customHeight="1">
      <c r="A96" s="41"/>
      <c r="B96" s="42"/>
      <c r="C96" s="215" t="s">
        <v>203</v>
      </c>
      <c r="D96" s="215" t="s">
        <v>146</v>
      </c>
      <c r="E96" s="216" t="s">
        <v>889</v>
      </c>
      <c r="F96" s="217" t="s">
        <v>890</v>
      </c>
      <c r="G96" s="218" t="s">
        <v>212</v>
      </c>
      <c r="H96" s="219">
        <v>1.2</v>
      </c>
      <c r="I96" s="220"/>
      <c r="J96" s="221">
        <f>ROUND(I96*H96,2)</f>
        <v>0</v>
      </c>
      <c r="K96" s="217" t="s">
        <v>41</v>
      </c>
      <c r="L96" s="47"/>
      <c r="M96" s="222" t="s">
        <v>41</v>
      </c>
      <c r="N96" s="223" t="s">
        <v>52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151</v>
      </c>
      <c r="AT96" s="226" t="s">
        <v>146</v>
      </c>
      <c r="AU96" s="226" t="s">
        <v>91</v>
      </c>
      <c r="AY96" s="19" t="s">
        <v>143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89</v>
      </c>
      <c r="BK96" s="227">
        <f>ROUND(I96*H96,2)</f>
        <v>0</v>
      </c>
      <c r="BL96" s="19" t="s">
        <v>151</v>
      </c>
      <c r="BM96" s="226" t="s">
        <v>237</v>
      </c>
    </row>
    <row r="97" s="2" customFormat="1" ht="16.5" customHeight="1">
      <c r="A97" s="41"/>
      <c r="B97" s="42"/>
      <c r="C97" s="215" t="s">
        <v>162</v>
      </c>
      <c r="D97" s="215" t="s">
        <v>146</v>
      </c>
      <c r="E97" s="216" t="s">
        <v>891</v>
      </c>
      <c r="F97" s="217" t="s">
        <v>892</v>
      </c>
      <c r="G97" s="218" t="s">
        <v>212</v>
      </c>
      <c r="H97" s="219">
        <v>2.7999999999999998</v>
      </c>
      <c r="I97" s="220"/>
      <c r="J97" s="221">
        <f>ROUND(I97*H97,2)</f>
        <v>0</v>
      </c>
      <c r="K97" s="217" t="s">
        <v>41</v>
      </c>
      <c r="L97" s="47"/>
      <c r="M97" s="222" t="s">
        <v>41</v>
      </c>
      <c r="N97" s="223" t="s">
        <v>52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151</v>
      </c>
      <c r="AT97" s="226" t="s">
        <v>146</v>
      </c>
      <c r="AU97" s="226" t="s">
        <v>91</v>
      </c>
      <c r="AY97" s="19" t="s">
        <v>143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89</v>
      </c>
      <c r="BK97" s="227">
        <f>ROUND(I97*H97,2)</f>
        <v>0</v>
      </c>
      <c r="BL97" s="19" t="s">
        <v>151</v>
      </c>
      <c r="BM97" s="226" t="s">
        <v>246</v>
      </c>
    </row>
    <row r="98" s="2" customFormat="1" ht="16.5" customHeight="1">
      <c r="A98" s="41"/>
      <c r="B98" s="42"/>
      <c r="C98" s="215" t="s">
        <v>217</v>
      </c>
      <c r="D98" s="215" t="s">
        <v>146</v>
      </c>
      <c r="E98" s="216" t="s">
        <v>893</v>
      </c>
      <c r="F98" s="217" t="s">
        <v>894</v>
      </c>
      <c r="G98" s="218" t="s">
        <v>198</v>
      </c>
      <c r="H98" s="219">
        <v>3</v>
      </c>
      <c r="I98" s="220"/>
      <c r="J98" s="221">
        <f>ROUND(I98*H98,2)</f>
        <v>0</v>
      </c>
      <c r="K98" s="217" t="s">
        <v>41</v>
      </c>
      <c r="L98" s="47"/>
      <c r="M98" s="222" t="s">
        <v>41</v>
      </c>
      <c r="N98" s="223" t="s">
        <v>52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151</v>
      </c>
      <c r="AT98" s="226" t="s">
        <v>146</v>
      </c>
      <c r="AU98" s="226" t="s">
        <v>91</v>
      </c>
      <c r="AY98" s="19" t="s">
        <v>143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89</v>
      </c>
      <c r="BK98" s="227">
        <f>ROUND(I98*H98,2)</f>
        <v>0</v>
      </c>
      <c r="BL98" s="19" t="s">
        <v>151</v>
      </c>
      <c r="BM98" s="226" t="s">
        <v>258</v>
      </c>
    </row>
    <row r="99" s="2" customFormat="1" ht="16.5" customHeight="1">
      <c r="A99" s="41"/>
      <c r="B99" s="42"/>
      <c r="C99" s="215" t="s">
        <v>225</v>
      </c>
      <c r="D99" s="215" t="s">
        <v>146</v>
      </c>
      <c r="E99" s="216" t="s">
        <v>895</v>
      </c>
      <c r="F99" s="217" t="s">
        <v>896</v>
      </c>
      <c r="G99" s="218" t="s">
        <v>198</v>
      </c>
      <c r="H99" s="219">
        <v>1</v>
      </c>
      <c r="I99" s="220"/>
      <c r="J99" s="221">
        <f>ROUND(I99*H99,2)</f>
        <v>0</v>
      </c>
      <c r="K99" s="217" t="s">
        <v>41</v>
      </c>
      <c r="L99" s="47"/>
      <c r="M99" s="222" t="s">
        <v>41</v>
      </c>
      <c r="N99" s="223" t="s">
        <v>52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151</v>
      </c>
      <c r="AT99" s="226" t="s">
        <v>146</v>
      </c>
      <c r="AU99" s="226" t="s">
        <v>91</v>
      </c>
      <c r="AY99" s="19" t="s">
        <v>143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89</v>
      </c>
      <c r="BK99" s="227">
        <f>ROUND(I99*H99,2)</f>
        <v>0</v>
      </c>
      <c r="BL99" s="19" t="s">
        <v>151</v>
      </c>
      <c r="BM99" s="226" t="s">
        <v>270</v>
      </c>
    </row>
    <row r="100" s="2" customFormat="1" ht="16.5" customHeight="1">
      <c r="A100" s="41"/>
      <c r="B100" s="42"/>
      <c r="C100" s="215" t="s">
        <v>208</v>
      </c>
      <c r="D100" s="215" t="s">
        <v>146</v>
      </c>
      <c r="E100" s="216" t="s">
        <v>897</v>
      </c>
      <c r="F100" s="217" t="s">
        <v>898</v>
      </c>
      <c r="G100" s="218" t="s">
        <v>198</v>
      </c>
      <c r="H100" s="219">
        <v>2</v>
      </c>
      <c r="I100" s="220"/>
      <c r="J100" s="221">
        <f>ROUND(I100*H100,2)</f>
        <v>0</v>
      </c>
      <c r="K100" s="217" t="s">
        <v>41</v>
      </c>
      <c r="L100" s="47"/>
      <c r="M100" s="222" t="s">
        <v>41</v>
      </c>
      <c r="N100" s="223" t="s">
        <v>52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151</v>
      </c>
      <c r="AT100" s="226" t="s">
        <v>146</v>
      </c>
      <c r="AU100" s="226" t="s">
        <v>91</v>
      </c>
      <c r="AY100" s="19" t="s">
        <v>143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89</v>
      </c>
      <c r="BK100" s="227">
        <f>ROUND(I100*H100,2)</f>
        <v>0</v>
      </c>
      <c r="BL100" s="19" t="s">
        <v>151</v>
      </c>
      <c r="BM100" s="226" t="s">
        <v>286</v>
      </c>
    </row>
    <row r="101" s="2" customFormat="1" ht="16.5" customHeight="1">
      <c r="A101" s="41"/>
      <c r="B101" s="42"/>
      <c r="C101" s="215" t="s">
        <v>237</v>
      </c>
      <c r="D101" s="215" t="s">
        <v>146</v>
      </c>
      <c r="E101" s="216" t="s">
        <v>899</v>
      </c>
      <c r="F101" s="217" t="s">
        <v>900</v>
      </c>
      <c r="G101" s="218" t="s">
        <v>212</v>
      </c>
      <c r="H101" s="219">
        <v>1.8</v>
      </c>
      <c r="I101" s="220"/>
      <c r="J101" s="221">
        <f>ROUND(I101*H101,2)</f>
        <v>0</v>
      </c>
      <c r="K101" s="217" t="s">
        <v>41</v>
      </c>
      <c r="L101" s="47"/>
      <c r="M101" s="222" t="s">
        <v>41</v>
      </c>
      <c r="N101" s="223" t="s">
        <v>52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151</v>
      </c>
      <c r="AT101" s="226" t="s">
        <v>146</v>
      </c>
      <c r="AU101" s="226" t="s">
        <v>91</v>
      </c>
      <c r="AY101" s="19" t="s">
        <v>143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89</v>
      </c>
      <c r="BK101" s="227">
        <f>ROUND(I101*H101,2)</f>
        <v>0</v>
      </c>
      <c r="BL101" s="19" t="s">
        <v>151</v>
      </c>
      <c r="BM101" s="226" t="s">
        <v>296</v>
      </c>
    </row>
    <row r="102" s="2" customFormat="1" ht="16.5" customHeight="1">
      <c r="A102" s="41"/>
      <c r="B102" s="42"/>
      <c r="C102" s="215" t="s">
        <v>242</v>
      </c>
      <c r="D102" s="215" t="s">
        <v>146</v>
      </c>
      <c r="E102" s="216" t="s">
        <v>901</v>
      </c>
      <c r="F102" s="217" t="s">
        <v>902</v>
      </c>
      <c r="G102" s="218" t="s">
        <v>166</v>
      </c>
      <c r="H102" s="219">
        <v>0.5</v>
      </c>
      <c r="I102" s="220"/>
      <c r="J102" s="221">
        <f>ROUND(I102*H102,2)</f>
        <v>0</v>
      </c>
      <c r="K102" s="217" t="s">
        <v>41</v>
      </c>
      <c r="L102" s="47"/>
      <c r="M102" s="222" t="s">
        <v>41</v>
      </c>
      <c r="N102" s="223" t="s">
        <v>52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151</v>
      </c>
      <c r="AT102" s="226" t="s">
        <v>146</v>
      </c>
      <c r="AU102" s="226" t="s">
        <v>91</v>
      </c>
      <c r="AY102" s="19" t="s">
        <v>143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89</v>
      </c>
      <c r="BK102" s="227">
        <f>ROUND(I102*H102,2)</f>
        <v>0</v>
      </c>
      <c r="BL102" s="19" t="s">
        <v>151</v>
      </c>
      <c r="BM102" s="226" t="s">
        <v>312</v>
      </c>
    </row>
    <row r="103" s="2" customFormat="1" ht="16.5" customHeight="1">
      <c r="A103" s="41"/>
      <c r="B103" s="42"/>
      <c r="C103" s="215" t="s">
        <v>246</v>
      </c>
      <c r="D103" s="215" t="s">
        <v>146</v>
      </c>
      <c r="E103" s="216" t="s">
        <v>903</v>
      </c>
      <c r="F103" s="217" t="s">
        <v>904</v>
      </c>
      <c r="G103" s="218" t="s">
        <v>198</v>
      </c>
      <c r="H103" s="219">
        <v>1</v>
      </c>
      <c r="I103" s="220"/>
      <c r="J103" s="221">
        <f>ROUND(I103*H103,2)</f>
        <v>0</v>
      </c>
      <c r="K103" s="217" t="s">
        <v>41</v>
      </c>
      <c r="L103" s="47"/>
      <c r="M103" s="222" t="s">
        <v>41</v>
      </c>
      <c r="N103" s="223" t="s">
        <v>52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151</v>
      </c>
      <c r="AT103" s="226" t="s">
        <v>146</v>
      </c>
      <c r="AU103" s="226" t="s">
        <v>91</v>
      </c>
      <c r="AY103" s="19" t="s">
        <v>143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89</v>
      </c>
      <c r="BK103" s="227">
        <f>ROUND(I103*H103,2)</f>
        <v>0</v>
      </c>
      <c r="BL103" s="19" t="s">
        <v>151</v>
      </c>
      <c r="BM103" s="226" t="s">
        <v>328</v>
      </c>
    </row>
    <row r="104" s="12" customFormat="1" ht="22.8" customHeight="1">
      <c r="A104" s="12"/>
      <c r="B104" s="199"/>
      <c r="C104" s="200"/>
      <c r="D104" s="201" t="s">
        <v>80</v>
      </c>
      <c r="E104" s="213" t="s">
        <v>648</v>
      </c>
      <c r="F104" s="213" t="s">
        <v>905</v>
      </c>
      <c r="G104" s="200"/>
      <c r="H104" s="200"/>
      <c r="I104" s="203"/>
      <c r="J104" s="214">
        <f>BK104</f>
        <v>0</v>
      </c>
      <c r="K104" s="200"/>
      <c r="L104" s="205"/>
      <c r="M104" s="206"/>
      <c r="N104" s="207"/>
      <c r="O104" s="207"/>
      <c r="P104" s="208">
        <f>SUM(P105:P128)</f>
        <v>0</v>
      </c>
      <c r="Q104" s="207"/>
      <c r="R104" s="208">
        <f>SUM(R105:R128)</f>
        <v>0</v>
      </c>
      <c r="S104" s="207"/>
      <c r="T104" s="209">
        <f>SUM(T105:T128)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89</v>
      </c>
      <c r="AT104" s="211" t="s">
        <v>80</v>
      </c>
      <c r="AU104" s="211" t="s">
        <v>89</v>
      </c>
      <c r="AY104" s="210" t="s">
        <v>143</v>
      </c>
      <c r="BK104" s="212">
        <f>SUM(BK105:BK128)</f>
        <v>0</v>
      </c>
    </row>
    <row r="105" s="2" customFormat="1" ht="16.5" customHeight="1">
      <c r="A105" s="41"/>
      <c r="B105" s="42"/>
      <c r="C105" s="215" t="s">
        <v>251</v>
      </c>
      <c r="D105" s="215" t="s">
        <v>146</v>
      </c>
      <c r="E105" s="216" t="s">
        <v>906</v>
      </c>
      <c r="F105" s="217" t="s">
        <v>907</v>
      </c>
      <c r="G105" s="218" t="s">
        <v>212</v>
      </c>
      <c r="H105" s="219">
        <v>24</v>
      </c>
      <c r="I105" s="220"/>
      <c r="J105" s="221">
        <f>ROUND(I105*H105,2)</f>
        <v>0</v>
      </c>
      <c r="K105" s="217" t="s">
        <v>41</v>
      </c>
      <c r="L105" s="47"/>
      <c r="M105" s="222" t="s">
        <v>41</v>
      </c>
      <c r="N105" s="223" t="s">
        <v>52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151</v>
      </c>
      <c r="AT105" s="226" t="s">
        <v>146</v>
      </c>
      <c r="AU105" s="226" t="s">
        <v>91</v>
      </c>
      <c r="AY105" s="19" t="s">
        <v>143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89</v>
      </c>
      <c r="BK105" s="227">
        <f>ROUND(I105*H105,2)</f>
        <v>0</v>
      </c>
      <c r="BL105" s="19" t="s">
        <v>151</v>
      </c>
      <c r="BM105" s="226" t="s">
        <v>340</v>
      </c>
    </row>
    <row r="106" s="2" customFormat="1" ht="16.5" customHeight="1">
      <c r="A106" s="41"/>
      <c r="B106" s="42"/>
      <c r="C106" s="215" t="s">
        <v>258</v>
      </c>
      <c r="D106" s="215" t="s">
        <v>146</v>
      </c>
      <c r="E106" s="216" t="s">
        <v>908</v>
      </c>
      <c r="F106" s="217" t="s">
        <v>909</v>
      </c>
      <c r="G106" s="218" t="s">
        <v>212</v>
      </c>
      <c r="H106" s="219">
        <v>28</v>
      </c>
      <c r="I106" s="220"/>
      <c r="J106" s="221">
        <f>ROUND(I106*H106,2)</f>
        <v>0</v>
      </c>
      <c r="K106" s="217" t="s">
        <v>41</v>
      </c>
      <c r="L106" s="47"/>
      <c r="M106" s="222" t="s">
        <v>41</v>
      </c>
      <c r="N106" s="223" t="s">
        <v>52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151</v>
      </c>
      <c r="AT106" s="226" t="s">
        <v>146</v>
      </c>
      <c r="AU106" s="226" t="s">
        <v>91</v>
      </c>
      <c r="AY106" s="19" t="s">
        <v>143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89</v>
      </c>
      <c r="BK106" s="227">
        <f>ROUND(I106*H106,2)</f>
        <v>0</v>
      </c>
      <c r="BL106" s="19" t="s">
        <v>151</v>
      </c>
      <c r="BM106" s="226" t="s">
        <v>352</v>
      </c>
    </row>
    <row r="107" s="2" customFormat="1" ht="16.5" customHeight="1">
      <c r="A107" s="41"/>
      <c r="B107" s="42"/>
      <c r="C107" s="215" t="s">
        <v>8</v>
      </c>
      <c r="D107" s="215" t="s">
        <v>146</v>
      </c>
      <c r="E107" s="216" t="s">
        <v>910</v>
      </c>
      <c r="F107" s="217" t="s">
        <v>911</v>
      </c>
      <c r="G107" s="218" t="s">
        <v>212</v>
      </c>
      <c r="H107" s="219">
        <v>15</v>
      </c>
      <c r="I107" s="220"/>
      <c r="J107" s="221">
        <f>ROUND(I107*H107,2)</f>
        <v>0</v>
      </c>
      <c r="K107" s="217" t="s">
        <v>41</v>
      </c>
      <c r="L107" s="47"/>
      <c r="M107" s="222" t="s">
        <v>41</v>
      </c>
      <c r="N107" s="223" t="s">
        <v>52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151</v>
      </c>
      <c r="AT107" s="226" t="s">
        <v>146</v>
      </c>
      <c r="AU107" s="226" t="s">
        <v>91</v>
      </c>
      <c r="AY107" s="19" t="s">
        <v>143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89</v>
      </c>
      <c r="BK107" s="227">
        <f>ROUND(I107*H107,2)</f>
        <v>0</v>
      </c>
      <c r="BL107" s="19" t="s">
        <v>151</v>
      </c>
      <c r="BM107" s="226" t="s">
        <v>366</v>
      </c>
    </row>
    <row r="108" s="2" customFormat="1" ht="16.5" customHeight="1">
      <c r="A108" s="41"/>
      <c r="B108" s="42"/>
      <c r="C108" s="215" t="s">
        <v>270</v>
      </c>
      <c r="D108" s="215" t="s">
        <v>146</v>
      </c>
      <c r="E108" s="216" t="s">
        <v>912</v>
      </c>
      <c r="F108" s="217" t="s">
        <v>913</v>
      </c>
      <c r="G108" s="218" t="s">
        <v>212</v>
      </c>
      <c r="H108" s="219">
        <v>18</v>
      </c>
      <c r="I108" s="220"/>
      <c r="J108" s="221">
        <f>ROUND(I108*H108,2)</f>
        <v>0</v>
      </c>
      <c r="K108" s="217" t="s">
        <v>41</v>
      </c>
      <c r="L108" s="47"/>
      <c r="M108" s="222" t="s">
        <v>41</v>
      </c>
      <c r="N108" s="223" t="s">
        <v>52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151</v>
      </c>
      <c r="AT108" s="226" t="s">
        <v>146</v>
      </c>
      <c r="AU108" s="226" t="s">
        <v>91</v>
      </c>
      <c r="AY108" s="19" t="s">
        <v>143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89</v>
      </c>
      <c r="BK108" s="227">
        <f>ROUND(I108*H108,2)</f>
        <v>0</v>
      </c>
      <c r="BL108" s="19" t="s">
        <v>151</v>
      </c>
      <c r="BM108" s="226" t="s">
        <v>276</v>
      </c>
    </row>
    <row r="109" s="2" customFormat="1" ht="16.5" customHeight="1">
      <c r="A109" s="41"/>
      <c r="B109" s="42"/>
      <c r="C109" s="215" t="s">
        <v>279</v>
      </c>
      <c r="D109" s="215" t="s">
        <v>146</v>
      </c>
      <c r="E109" s="216" t="s">
        <v>914</v>
      </c>
      <c r="F109" s="217" t="s">
        <v>915</v>
      </c>
      <c r="G109" s="218" t="s">
        <v>212</v>
      </c>
      <c r="H109" s="219">
        <v>15</v>
      </c>
      <c r="I109" s="220"/>
      <c r="J109" s="221">
        <f>ROUND(I109*H109,2)</f>
        <v>0</v>
      </c>
      <c r="K109" s="217" t="s">
        <v>41</v>
      </c>
      <c r="L109" s="47"/>
      <c r="M109" s="222" t="s">
        <v>41</v>
      </c>
      <c r="N109" s="223" t="s">
        <v>52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151</v>
      </c>
      <c r="AT109" s="226" t="s">
        <v>146</v>
      </c>
      <c r="AU109" s="226" t="s">
        <v>91</v>
      </c>
      <c r="AY109" s="19" t="s">
        <v>143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89</v>
      </c>
      <c r="BK109" s="227">
        <f>ROUND(I109*H109,2)</f>
        <v>0</v>
      </c>
      <c r="BL109" s="19" t="s">
        <v>151</v>
      </c>
      <c r="BM109" s="226" t="s">
        <v>390</v>
      </c>
    </row>
    <row r="110" s="2" customFormat="1" ht="16.5" customHeight="1">
      <c r="A110" s="41"/>
      <c r="B110" s="42"/>
      <c r="C110" s="215" t="s">
        <v>286</v>
      </c>
      <c r="D110" s="215" t="s">
        <v>146</v>
      </c>
      <c r="E110" s="216" t="s">
        <v>916</v>
      </c>
      <c r="F110" s="217" t="s">
        <v>917</v>
      </c>
      <c r="G110" s="218" t="s">
        <v>212</v>
      </c>
      <c r="H110" s="219">
        <v>6</v>
      </c>
      <c r="I110" s="220"/>
      <c r="J110" s="221">
        <f>ROUND(I110*H110,2)</f>
        <v>0</v>
      </c>
      <c r="K110" s="217" t="s">
        <v>41</v>
      </c>
      <c r="L110" s="47"/>
      <c r="M110" s="222" t="s">
        <v>41</v>
      </c>
      <c r="N110" s="223" t="s">
        <v>52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151</v>
      </c>
      <c r="AT110" s="226" t="s">
        <v>146</v>
      </c>
      <c r="AU110" s="226" t="s">
        <v>91</v>
      </c>
      <c r="AY110" s="19" t="s">
        <v>143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89</v>
      </c>
      <c r="BK110" s="227">
        <f>ROUND(I110*H110,2)</f>
        <v>0</v>
      </c>
      <c r="BL110" s="19" t="s">
        <v>151</v>
      </c>
      <c r="BM110" s="226" t="s">
        <v>456</v>
      </c>
    </row>
    <row r="111" s="2" customFormat="1" ht="16.5" customHeight="1">
      <c r="A111" s="41"/>
      <c r="B111" s="42"/>
      <c r="C111" s="215" t="s">
        <v>291</v>
      </c>
      <c r="D111" s="215" t="s">
        <v>146</v>
      </c>
      <c r="E111" s="216" t="s">
        <v>918</v>
      </c>
      <c r="F111" s="217" t="s">
        <v>919</v>
      </c>
      <c r="G111" s="218" t="s">
        <v>212</v>
      </c>
      <c r="H111" s="219">
        <v>28</v>
      </c>
      <c r="I111" s="220"/>
      <c r="J111" s="221">
        <f>ROUND(I111*H111,2)</f>
        <v>0</v>
      </c>
      <c r="K111" s="217" t="s">
        <v>41</v>
      </c>
      <c r="L111" s="47"/>
      <c r="M111" s="222" t="s">
        <v>41</v>
      </c>
      <c r="N111" s="223" t="s">
        <v>52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151</v>
      </c>
      <c r="AT111" s="226" t="s">
        <v>146</v>
      </c>
      <c r="AU111" s="226" t="s">
        <v>91</v>
      </c>
      <c r="AY111" s="19" t="s">
        <v>143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89</v>
      </c>
      <c r="BK111" s="227">
        <f>ROUND(I111*H111,2)</f>
        <v>0</v>
      </c>
      <c r="BL111" s="19" t="s">
        <v>151</v>
      </c>
      <c r="BM111" s="226" t="s">
        <v>459</v>
      </c>
    </row>
    <row r="112" s="2" customFormat="1" ht="16.5" customHeight="1">
      <c r="A112" s="41"/>
      <c r="B112" s="42"/>
      <c r="C112" s="215" t="s">
        <v>296</v>
      </c>
      <c r="D112" s="215" t="s">
        <v>146</v>
      </c>
      <c r="E112" s="216" t="s">
        <v>920</v>
      </c>
      <c r="F112" s="217" t="s">
        <v>921</v>
      </c>
      <c r="G112" s="218" t="s">
        <v>198</v>
      </c>
      <c r="H112" s="219">
        <v>4</v>
      </c>
      <c r="I112" s="220"/>
      <c r="J112" s="221">
        <f>ROUND(I112*H112,2)</f>
        <v>0</v>
      </c>
      <c r="K112" s="217" t="s">
        <v>41</v>
      </c>
      <c r="L112" s="47"/>
      <c r="M112" s="222" t="s">
        <v>41</v>
      </c>
      <c r="N112" s="223" t="s">
        <v>52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151</v>
      </c>
      <c r="AT112" s="226" t="s">
        <v>146</v>
      </c>
      <c r="AU112" s="226" t="s">
        <v>91</v>
      </c>
      <c r="AY112" s="19" t="s">
        <v>143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89</v>
      </c>
      <c r="BK112" s="227">
        <f>ROUND(I112*H112,2)</f>
        <v>0</v>
      </c>
      <c r="BL112" s="19" t="s">
        <v>151</v>
      </c>
      <c r="BM112" s="226" t="s">
        <v>462</v>
      </c>
    </row>
    <row r="113" s="2" customFormat="1" ht="16.5" customHeight="1">
      <c r="A113" s="41"/>
      <c r="B113" s="42"/>
      <c r="C113" s="215" t="s">
        <v>7</v>
      </c>
      <c r="D113" s="215" t="s">
        <v>146</v>
      </c>
      <c r="E113" s="216" t="s">
        <v>922</v>
      </c>
      <c r="F113" s="217" t="s">
        <v>923</v>
      </c>
      <c r="G113" s="218" t="s">
        <v>924</v>
      </c>
      <c r="H113" s="219">
        <v>1</v>
      </c>
      <c r="I113" s="220"/>
      <c r="J113" s="221">
        <f>ROUND(I113*H113,2)</f>
        <v>0</v>
      </c>
      <c r="K113" s="217" t="s">
        <v>41</v>
      </c>
      <c r="L113" s="47"/>
      <c r="M113" s="222" t="s">
        <v>41</v>
      </c>
      <c r="N113" s="223" t="s">
        <v>52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151</v>
      </c>
      <c r="AT113" s="226" t="s">
        <v>146</v>
      </c>
      <c r="AU113" s="226" t="s">
        <v>91</v>
      </c>
      <c r="AY113" s="19" t="s">
        <v>143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89</v>
      </c>
      <c r="BK113" s="227">
        <f>ROUND(I113*H113,2)</f>
        <v>0</v>
      </c>
      <c r="BL113" s="19" t="s">
        <v>151</v>
      </c>
      <c r="BM113" s="226" t="s">
        <v>465</v>
      </c>
    </row>
    <row r="114" s="2" customFormat="1" ht="16.5" customHeight="1">
      <c r="A114" s="41"/>
      <c r="B114" s="42"/>
      <c r="C114" s="215" t="s">
        <v>312</v>
      </c>
      <c r="D114" s="215" t="s">
        <v>146</v>
      </c>
      <c r="E114" s="216" t="s">
        <v>925</v>
      </c>
      <c r="F114" s="217" t="s">
        <v>926</v>
      </c>
      <c r="G114" s="218" t="s">
        <v>198</v>
      </c>
      <c r="H114" s="219">
        <v>2</v>
      </c>
      <c r="I114" s="220"/>
      <c r="J114" s="221">
        <f>ROUND(I114*H114,2)</f>
        <v>0</v>
      </c>
      <c r="K114" s="217" t="s">
        <v>41</v>
      </c>
      <c r="L114" s="47"/>
      <c r="M114" s="222" t="s">
        <v>41</v>
      </c>
      <c r="N114" s="223" t="s">
        <v>52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151</v>
      </c>
      <c r="AT114" s="226" t="s">
        <v>146</v>
      </c>
      <c r="AU114" s="226" t="s">
        <v>91</v>
      </c>
      <c r="AY114" s="19" t="s">
        <v>143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89</v>
      </c>
      <c r="BK114" s="227">
        <f>ROUND(I114*H114,2)</f>
        <v>0</v>
      </c>
      <c r="BL114" s="19" t="s">
        <v>151</v>
      </c>
      <c r="BM114" s="226" t="s">
        <v>468</v>
      </c>
    </row>
    <row r="115" s="2" customFormat="1" ht="16.5" customHeight="1">
      <c r="A115" s="41"/>
      <c r="B115" s="42"/>
      <c r="C115" s="215" t="s">
        <v>318</v>
      </c>
      <c r="D115" s="215" t="s">
        <v>146</v>
      </c>
      <c r="E115" s="216" t="s">
        <v>927</v>
      </c>
      <c r="F115" s="217" t="s">
        <v>928</v>
      </c>
      <c r="G115" s="218" t="s">
        <v>198</v>
      </c>
      <c r="H115" s="219">
        <v>2</v>
      </c>
      <c r="I115" s="220"/>
      <c r="J115" s="221">
        <f>ROUND(I115*H115,2)</f>
        <v>0</v>
      </c>
      <c r="K115" s="217" t="s">
        <v>41</v>
      </c>
      <c r="L115" s="47"/>
      <c r="M115" s="222" t="s">
        <v>41</v>
      </c>
      <c r="N115" s="223" t="s">
        <v>52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151</v>
      </c>
      <c r="AT115" s="226" t="s">
        <v>146</v>
      </c>
      <c r="AU115" s="226" t="s">
        <v>91</v>
      </c>
      <c r="AY115" s="19" t="s">
        <v>143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89</v>
      </c>
      <c r="BK115" s="227">
        <f>ROUND(I115*H115,2)</f>
        <v>0</v>
      </c>
      <c r="BL115" s="19" t="s">
        <v>151</v>
      </c>
      <c r="BM115" s="226" t="s">
        <v>471</v>
      </c>
    </row>
    <row r="116" s="2" customFormat="1" ht="16.5" customHeight="1">
      <c r="A116" s="41"/>
      <c r="B116" s="42"/>
      <c r="C116" s="215" t="s">
        <v>328</v>
      </c>
      <c r="D116" s="215" t="s">
        <v>146</v>
      </c>
      <c r="E116" s="216" t="s">
        <v>929</v>
      </c>
      <c r="F116" s="217" t="s">
        <v>930</v>
      </c>
      <c r="G116" s="218" t="s">
        <v>198</v>
      </c>
      <c r="H116" s="219">
        <v>1</v>
      </c>
      <c r="I116" s="220"/>
      <c r="J116" s="221">
        <f>ROUND(I116*H116,2)</f>
        <v>0</v>
      </c>
      <c r="K116" s="217" t="s">
        <v>41</v>
      </c>
      <c r="L116" s="47"/>
      <c r="M116" s="222" t="s">
        <v>41</v>
      </c>
      <c r="N116" s="223" t="s">
        <v>52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151</v>
      </c>
      <c r="AT116" s="226" t="s">
        <v>146</v>
      </c>
      <c r="AU116" s="226" t="s">
        <v>91</v>
      </c>
      <c r="AY116" s="19" t="s">
        <v>143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89</v>
      </c>
      <c r="BK116" s="227">
        <f>ROUND(I116*H116,2)</f>
        <v>0</v>
      </c>
      <c r="BL116" s="19" t="s">
        <v>151</v>
      </c>
      <c r="BM116" s="226" t="s">
        <v>474</v>
      </c>
    </row>
    <row r="117" s="2" customFormat="1" ht="16.5" customHeight="1">
      <c r="A117" s="41"/>
      <c r="B117" s="42"/>
      <c r="C117" s="215" t="s">
        <v>335</v>
      </c>
      <c r="D117" s="215" t="s">
        <v>146</v>
      </c>
      <c r="E117" s="216" t="s">
        <v>931</v>
      </c>
      <c r="F117" s="217" t="s">
        <v>932</v>
      </c>
      <c r="G117" s="218" t="s">
        <v>198</v>
      </c>
      <c r="H117" s="219">
        <v>1</v>
      </c>
      <c r="I117" s="220"/>
      <c r="J117" s="221">
        <f>ROUND(I117*H117,2)</f>
        <v>0</v>
      </c>
      <c r="K117" s="217" t="s">
        <v>41</v>
      </c>
      <c r="L117" s="47"/>
      <c r="M117" s="222" t="s">
        <v>41</v>
      </c>
      <c r="N117" s="223" t="s">
        <v>52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151</v>
      </c>
      <c r="AT117" s="226" t="s">
        <v>146</v>
      </c>
      <c r="AU117" s="226" t="s">
        <v>91</v>
      </c>
      <c r="AY117" s="19" t="s">
        <v>143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89</v>
      </c>
      <c r="BK117" s="227">
        <f>ROUND(I117*H117,2)</f>
        <v>0</v>
      </c>
      <c r="BL117" s="19" t="s">
        <v>151</v>
      </c>
      <c r="BM117" s="226" t="s">
        <v>477</v>
      </c>
    </row>
    <row r="118" s="2" customFormat="1" ht="16.5" customHeight="1">
      <c r="A118" s="41"/>
      <c r="B118" s="42"/>
      <c r="C118" s="215" t="s">
        <v>340</v>
      </c>
      <c r="D118" s="215" t="s">
        <v>146</v>
      </c>
      <c r="E118" s="216" t="s">
        <v>933</v>
      </c>
      <c r="F118" s="217" t="s">
        <v>934</v>
      </c>
      <c r="G118" s="218" t="s">
        <v>198</v>
      </c>
      <c r="H118" s="219">
        <v>1</v>
      </c>
      <c r="I118" s="220"/>
      <c r="J118" s="221">
        <f>ROUND(I118*H118,2)</f>
        <v>0</v>
      </c>
      <c r="K118" s="217" t="s">
        <v>41</v>
      </c>
      <c r="L118" s="47"/>
      <c r="M118" s="222" t="s">
        <v>41</v>
      </c>
      <c r="N118" s="223" t="s">
        <v>52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151</v>
      </c>
      <c r="AT118" s="226" t="s">
        <v>146</v>
      </c>
      <c r="AU118" s="226" t="s">
        <v>91</v>
      </c>
      <c r="AY118" s="19" t="s">
        <v>143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89</v>
      </c>
      <c r="BK118" s="227">
        <f>ROUND(I118*H118,2)</f>
        <v>0</v>
      </c>
      <c r="BL118" s="19" t="s">
        <v>151</v>
      </c>
      <c r="BM118" s="226" t="s">
        <v>480</v>
      </c>
    </row>
    <row r="119" s="2" customFormat="1" ht="16.5" customHeight="1">
      <c r="A119" s="41"/>
      <c r="B119" s="42"/>
      <c r="C119" s="215" t="s">
        <v>347</v>
      </c>
      <c r="D119" s="215" t="s">
        <v>146</v>
      </c>
      <c r="E119" s="216" t="s">
        <v>935</v>
      </c>
      <c r="F119" s="217" t="s">
        <v>936</v>
      </c>
      <c r="G119" s="218" t="s">
        <v>198</v>
      </c>
      <c r="H119" s="219">
        <v>1</v>
      </c>
      <c r="I119" s="220"/>
      <c r="J119" s="221">
        <f>ROUND(I119*H119,2)</f>
        <v>0</v>
      </c>
      <c r="K119" s="217" t="s">
        <v>41</v>
      </c>
      <c r="L119" s="47"/>
      <c r="M119" s="222" t="s">
        <v>41</v>
      </c>
      <c r="N119" s="223" t="s">
        <v>52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151</v>
      </c>
      <c r="AT119" s="226" t="s">
        <v>146</v>
      </c>
      <c r="AU119" s="226" t="s">
        <v>91</v>
      </c>
      <c r="AY119" s="19" t="s">
        <v>143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89</v>
      </c>
      <c r="BK119" s="227">
        <f>ROUND(I119*H119,2)</f>
        <v>0</v>
      </c>
      <c r="BL119" s="19" t="s">
        <v>151</v>
      </c>
      <c r="BM119" s="226" t="s">
        <v>483</v>
      </c>
    </row>
    <row r="120" s="2" customFormat="1" ht="16.5" customHeight="1">
      <c r="A120" s="41"/>
      <c r="B120" s="42"/>
      <c r="C120" s="215" t="s">
        <v>352</v>
      </c>
      <c r="D120" s="215" t="s">
        <v>146</v>
      </c>
      <c r="E120" s="216" t="s">
        <v>937</v>
      </c>
      <c r="F120" s="217" t="s">
        <v>938</v>
      </c>
      <c r="G120" s="218" t="s">
        <v>198</v>
      </c>
      <c r="H120" s="219">
        <v>2</v>
      </c>
      <c r="I120" s="220"/>
      <c r="J120" s="221">
        <f>ROUND(I120*H120,2)</f>
        <v>0</v>
      </c>
      <c r="K120" s="217" t="s">
        <v>41</v>
      </c>
      <c r="L120" s="47"/>
      <c r="M120" s="222" t="s">
        <v>41</v>
      </c>
      <c r="N120" s="223" t="s">
        <v>52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151</v>
      </c>
      <c r="AT120" s="226" t="s">
        <v>146</v>
      </c>
      <c r="AU120" s="226" t="s">
        <v>91</v>
      </c>
      <c r="AY120" s="19" t="s">
        <v>143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89</v>
      </c>
      <c r="BK120" s="227">
        <f>ROUND(I120*H120,2)</f>
        <v>0</v>
      </c>
      <c r="BL120" s="19" t="s">
        <v>151</v>
      </c>
      <c r="BM120" s="226" t="s">
        <v>488</v>
      </c>
    </row>
    <row r="121" s="2" customFormat="1" ht="16.5" customHeight="1">
      <c r="A121" s="41"/>
      <c r="B121" s="42"/>
      <c r="C121" s="215" t="s">
        <v>357</v>
      </c>
      <c r="D121" s="215" t="s">
        <v>146</v>
      </c>
      <c r="E121" s="216" t="s">
        <v>939</v>
      </c>
      <c r="F121" s="217" t="s">
        <v>940</v>
      </c>
      <c r="G121" s="218" t="s">
        <v>198</v>
      </c>
      <c r="H121" s="219">
        <v>1</v>
      </c>
      <c r="I121" s="220"/>
      <c r="J121" s="221">
        <f>ROUND(I121*H121,2)</f>
        <v>0</v>
      </c>
      <c r="K121" s="217" t="s">
        <v>41</v>
      </c>
      <c r="L121" s="47"/>
      <c r="M121" s="222" t="s">
        <v>41</v>
      </c>
      <c r="N121" s="223" t="s">
        <v>52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151</v>
      </c>
      <c r="AT121" s="226" t="s">
        <v>146</v>
      </c>
      <c r="AU121" s="226" t="s">
        <v>91</v>
      </c>
      <c r="AY121" s="19" t="s">
        <v>143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89</v>
      </c>
      <c r="BK121" s="227">
        <f>ROUND(I121*H121,2)</f>
        <v>0</v>
      </c>
      <c r="BL121" s="19" t="s">
        <v>151</v>
      </c>
      <c r="BM121" s="226" t="s">
        <v>491</v>
      </c>
    </row>
    <row r="122" s="2" customFormat="1" ht="16.5" customHeight="1">
      <c r="A122" s="41"/>
      <c r="B122" s="42"/>
      <c r="C122" s="215" t="s">
        <v>366</v>
      </c>
      <c r="D122" s="215" t="s">
        <v>146</v>
      </c>
      <c r="E122" s="216" t="s">
        <v>941</v>
      </c>
      <c r="F122" s="217" t="s">
        <v>942</v>
      </c>
      <c r="G122" s="218" t="s">
        <v>198</v>
      </c>
      <c r="H122" s="219">
        <v>5</v>
      </c>
      <c r="I122" s="220"/>
      <c r="J122" s="221">
        <f>ROUND(I122*H122,2)</f>
        <v>0</v>
      </c>
      <c r="K122" s="217" t="s">
        <v>41</v>
      </c>
      <c r="L122" s="47"/>
      <c r="M122" s="222" t="s">
        <v>41</v>
      </c>
      <c r="N122" s="223" t="s">
        <v>52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151</v>
      </c>
      <c r="AT122" s="226" t="s">
        <v>146</v>
      </c>
      <c r="AU122" s="226" t="s">
        <v>91</v>
      </c>
      <c r="AY122" s="19" t="s">
        <v>143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89</v>
      </c>
      <c r="BK122" s="227">
        <f>ROUND(I122*H122,2)</f>
        <v>0</v>
      </c>
      <c r="BL122" s="19" t="s">
        <v>151</v>
      </c>
      <c r="BM122" s="226" t="s">
        <v>494</v>
      </c>
    </row>
    <row r="123" s="2" customFormat="1" ht="16.5" customHeight="1">
      <c r="A123" s="41"/>
      <c r="B123" s="42"/>
      <c r="C123" s="215" t="s">
        <v>369</v>
      </c>
      <c r="D123" s="215" t="s">
        <v>146</v>
      </c>
      <c r="E123" s="216" t="s">
        <v>943</v>
      </c>
      <c r="F123" s="217" t="s">
        <v>944</v>
      </c>
      <c r="G123" s="218" t="s">
        <v>198</v>
      </c>
      <c r="H123" s="219">
        <v>2</v>
      </c>
      <c r="I123" s="220"/>
      <c r="J123" s="221">
        <f>ROUND(I123*H123,2)</f>
        <v>0</v>
      </c>
      <c r="K123" s="217" t="s">
        <v>41</v>
      </c>
      <c r="L123" s="47"/>
      <c r="M123" s="222" t="s">
        <v>41</v>
      </c>
      <c r="N123" s="223" t="s">
        <v>52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151</v>
      </c>
      <c r="AT123" s="226" t="s">
        <v>146</v>
      </c>
      <c r="AU123" s="226" t="s">
        <v>91</v>
      </c>
      <c r="AY123" s="19" t="s">
        <v>143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89</v>
      </c>
      <c r="BK123" s="227">
        <f>ROUND(I123*H123,2)</f>
        <v>0</v>
      </c>
      <c r="BL123" s="19" t="s">
        <v>151</v>
      </c>
      <c r="BM123" s="226" t="s">
        <v>346</v>
      </c>
    </row>
    <row r="124" s="2" customFormat="1" ht="16.5" customHeight="1">
      <c r="A124" s="41"/>
      <c r="B124" s="42"/>
      <c r="C124" s="215" t="s">
        <v>276</v>
      </c>
      <c r="D124" s="215" t="s">
        <v>146</v>
      </c>
      <c r="E124" s="216" t="s">
        <v>945</v>
      </c>
      <c r="F124" s="217" t="s">
        <v>946</v>
      </c>
      <c r="G124" s="218" t="s">
        <v>198</v>
      </c>
      <c r="H124" s="219">
        <v>10</v>
      </c>
      <c r="I124" s="220"/>
      <c r="J124" s="221">
        <f>ROUND(I124*H124,2)</f>
        <v>0</v>
      </c>
      <c r="K124" s="217" t="s">
        <v>41</v>
      </c>
      <c r="L124" s="47"/>
      <c r="M124" s="222" t="s">
        <v>41</v>
      </c>
      <c r="N124" s="223" t="s">
        <v>52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151</v>
      </c>
      <c r="AT124" s="226" t="s">
        <v>146</v>
      </c>
      <c r="AU124" s="226" t="s">
        <v>91</v>
      </c>
      <c r="AY124" s="19" t="s">
        <v>143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89</v>
      </c>
      <c r="BK124" s="227">
        <f>ROUND(I124*H124,2)</f>
        <v>0</v>
      </c>
      <c r="BL124" s="19" t="s">
        <v>151</v>
      </c>
      <c r="BM124" s="226" t="s">
        <v>501</v>
      </c>
    </row>
    <row r="125" s="2" customFormat="1" ht="16.5" customHeight="1">
      <c r="A125" s="41"/>
      <c r="B125" s="42"/>
      <c r="C125" s="215" t="s">
        <v>383</v>
      </c>
      <c r="D125" s="215" t="s">
        <v>146</v>
      </c>
      <c r="E125" s="216" t="s">
        <v>947</v>
      </c>
      <c r="F125" s="217" t="s">
        <v>948</v>
      </c>
      <c r="G125" s="218" t="s">
        <v>212</v>
      </c>
      <c r="H125" s="219">
        <v>67</v>
      </c>
      <c r="I125" s="220"/>
      <c r="J125" s="221">
        <f>ROUND(I125*H125,2)</f>
        <v>0</v>
      </c>
      <c r="K125" s="217" t="s">
        <v>41</v>
      </c>
      <c r="L125" s="47"/>
      <c r="M125" s="222" t="s">
        <v>41</v>
      </c>
      <c r="N125" s="223" t="s">
        <v>52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151</v>
      </c>
      <c r="AT125" s="226" t="s">
        <v>146</v>
      </c>
      <c r="AU125" s="226" t="s">
        <v>91</v>
      </c>
      <c r="AY125" s="19" t="s">
        <v>143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89</v>
      </c>
      <c r="BK125" s="227">
        <f>ROUND(I125*H125,2)</f>
        <v>0</v>
      </c>
      <c r="BL125" s="19" t="s">
        <v>151</v>
      </c>
      <c r="BM125" s="226" t="s">
        <v>507</v>
      </c>
    </row>
    <row r="126" s="2" customFormat="1" ht="16.5" customHeight="1">
      <c r="A126" s="41"/>
      <c r="B126" s="42"/>
      <c r="C126" s="215" t="s">
        <v>390</v>
      </c>
      <c r="D126" s="215" t="s">
        <v>146</v>
      </c>
      <c r="E126" s="216" t="s">
        <v>949</v>
      </c>
      <c r="F126" s="217" t="s">
        <v>950</v>
      </c>
      <c r="G126" s="218" t="s">
        <v>212</v>
      </c>
      <c r="H126" s="219">
        <v>67</v>
      </c>
      <c r="I126" s="220"/>
      <c r="J126" s="221">
        <f>ROUND(I126*H126,2)</f>
        <v>0</v>
      </c>
      <c r="K126" s="217" t="s">
        <v>41</v>
      </c>
      <c r="L126" s="47"/>
      <c r="M126" s="222" t="s">
        <v>41</v>
      </c>
      <c r="N126" s="223" t="s">
        <v>52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151</v>
      </c>
      <c r="AT126" s="226" t="s">
        <v>146</v>
      </c>
      <c r="AU126" s="226" t="s">
        <v>91</v>
      </c>
      <c r="AY126" s="19" t="s">
        <v>143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89</v>
      </c>
      <c r="BK126" s="227">
        <f>ROUND(I126*H126,2)</f>
        <v>0</v>
      </c>
      <c r="BL126" s="19" t="s">
        <v>151</v>
      </c>
      <c r="BM126" s="226" t="s">
        <v>511</v>
      </c>
    </row>
    <row r="127" s="2" customFormat="1" ht="16.5" customHeight="1">
      <c r="A127" s="41"/>
      <c r="B127" s="42"/>
      <c r="C127" s="215" t="s">
        <v>508</v>
      </c>
      <c r="D127" s="215" t="s">
        <v>146</v>
      </c>
      <c r="E127" s="216" t="s">
        <v>951</v>
      </c>
      <c r="F127" s="217" t="s">
        <v>952</v>
      </c>
      <c r="G127" s="218" t="s">
        <v>198</v>
      </c>
      <c r="H127" s="219">
        <v>1</v>
      </c>
      <c r="I127" s="220"/>
      <c r="J127" s="221">
        <f>ROUND(I127*H127,2)</f>
        <v>0</v>
      </c>
      <c r="K127" s="217" t="s">
        <v>41</v>
      </c>
      <c r="L127" s="47"/>
      <c r="M127" s="222" t="s">
        <v>41</v>
      </c>
      <c r="N127" s="223" t="s">
        <v>52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151</v>
      </c>
      <c r="AT127" s="226" t="s">
        <v>146</v>
      </c>
      <c r="AU127" s="226" t="s">
        <v>91</v>
      </c>
      <c r="AY127" s="19" t="s">
        <v>143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89</v>
      </c>
      <c r="BK127" s="227">
        <f>ROUND(I127*H127,2)</f>
        <v>0</v>
      </c>
      <c r="BL127" s="19" t="s">
        <v>151</v>
      </c>
      <c r="BM127" s="226" t="s">
        <v>514</v>
      </c>
    </row>
    <row r="128" s="2" customFormat="1" ht="16.5" customHeight="1">
      <c r="A128" s="41"/>
      <c r="B128" s="42"/>
      <c r="C128" s="215" t="s">
        <v>456</v>
      </c>
      <c r="D128" s="215" t="s">
        <v>146</v>
      </c>
      <c r="E128" s="216" t="s">
        <v>953</v>
      </c>
      <c r="F128" s="217" t="s">
        <v>954</v>
      </c>
      <c r="G128" s="218" t="s">
        <v>198</v>
      </c>
      <c r="H128" s="219">
        <v>1</v>
      </c>
      <c r="I128" s="220"/>
      <c r="J128" s="221">
        <f>ROUND(I128*H128,2)</f>
        <v>0</v>
      </c>
      <c r="K128" s="217" t="s">
        <v>41</v>
      </c>
      <c r="L128" s="47"/>
      <c r="M128" s="222" t="s">
        <v>41</v>
      </c>
      <c r="N128" s="223" t="s">
        <v>52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151</v>
      </c>
      <c r="AT128" s="226" t="s">
        <v>146</v>
      </c>
      <c r="AU128" s="226" t="s">
        <v>91</v>
      </c>
      <c r="AY128" s="19" t="s">
        <v>143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89</v>
      </c>
      <c r="BK128" s="227">
        <f>ROUND(I128*H128,2)</f>
        <v>0</v>
      </c>
      <c r="BL128" s="19" t="s">
        <v>151</v>
      </c>
      <c r="BM128" s="226" t="s">
        <v>518</v>
      </c>
    </row>
    <row r="129" s="12" customFormat="1" ht="22.8" customHeight="1">
      <c r="A129" s="12"/>
      <c r="B129" s="199"/>
      <c r="C129" s="200"/>
      <c r="D129" s="201" t="s">
        <v>80</v>
      </c>
      <c r="E129" s="213" t="s">
        <v>495</v>
      </c>
      <c r="F129" s="213" t="s">
        <v>955</v>
      </c>
      <c r="G129" s="200"/>
      <c r="H129" s="200"/>
      <c r="I129" s="203"/>
      <c r="J129" s="214">
        <f>BK129</f>
        <v>0</v>
      </c>
      <c r="K129" s="200"/>
      <c r="L129" s="205"/>
      <c r="M129" s="206"/>
      <c r="N129" s="207"/>
      <c r="O129" s="207"/>
      <c r="P129" s="208">
        <f>SUM(P130:P136)</f>
        <v>0</v>
      </c>
      <c r="Q129" s="207"/>
      <c r="R129" s="208">
        <f>SUM(R130:R136)</f>
        <v>0.0061000000000000004</v>
      </c>
      <c r="S129" s="207"/>
      <c r="T129" s="209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91</v>
      </c>
      <c r="AT129" s="211" t="s">
        <v>80</v>
      </c>
      <c r="AU129" s="211" t="s">
        <v>89</v>
      </c>
      <c r="AY129" s="210" t="s">
        <v>143</v>
      </c>
      <c r="BK129" s="212">
        <f>SUM(BK130:BK136)</f>
        <v>0</v>
      </c>
    </row>
    <row r="130" s="2" customFormat="1" ht="24.15" customHeight="1">
      <c r="A130" s="41"/>
      <c r="B130" s="42"/>
      <c r="C130" s="215" t="s">
        <v>515</v>
      </c>
      <c r="D130" s="215" t="s">
        <v>146</v>
      </c>
      <c r="E130" s="216" t="s">
        <v>956</v>
      </c>
      <c r="F130" s="217" t="s">
        <v>957</v>
      </c>
      <c r="G130" s="218" t="s">
        <v>421</v>
      </c>
      <c r="H130" s="219">
        <v>1</v>
      </c>
      <c r="I130" s="220"/>
      <c r="J130" s="221">
        <f>ROUND(I130*H130,2)</f>
        <v>0</v>
      </c>
      <c r="K130" s="217" t="s">
        <v>150</v>
      </c>
      <c r="L130" s="47"/>
      <c r="M130" s="222" t="s">
        <v>41</v>
      </c>
      <c r="N130" s="223" t="s">
        <v>52</v>
      </c>
      <c r="O130" s="87"/>
      <c r="P130" s="224">
        <f>O130*H130</f>
        <v>0</v>
      </c>
      <c r="Q130" s="224">
        <v>0.0054200000000000003</v>
      </c>
      <c r="R130" s="224">
        <f>Q130*H130</f>
        <v>0.0054200000000000003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270</v>
      </c>
      <c r="AT130" s="226" t="s">
        <v>146</v>
      </c>
      <c r="AU130" s="226" t="s">
        <v>91</v>
      </c>
      <c r="AY130" s="19" t="s">
        <v>143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89</v>
      </c>
      <c r="BK130" s="227">
        <f>ROUND(I130*H130,2)</f>
        <v>0</v>
      </c>
      <c r="BL130" s="19" t="s">
        <v>270</v>
      </c>
      <c r="BM130" s="226" t="s">
        <v>958</v>
      </c>
    </row>
    <row r="131" s="2" customFormat="1">
      <c r="A131" s="41"/>
      <c r="B131" s="42"/>
      <c r="C131" s="43"/>
      <c r="D131" s="228" t="s">
        <v>153</v>
      </c>
      <c r="E131" s="43"/>
      <c r="F131" s="229" t="s">
        <v>959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19" t="s">
        <v>153</v>
      </c>
      <c r="AU131" s="19" t="s">
        <v>91</v>
      </c>
    </row>
    <row r="132" s="2" customFormat="1">
      <c r="A132" s="41"/>
      <c r="B132" s="42"/>
      <c r="C132" s="43"/>
      <c r="D132" s="235" t="s">
        <v>234</v>
      </c>
      <c r="E132" s="43"/>
      <c r="F132" s="266" t="s">
        <v>960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234</v>
      </c>
      <c r="AU132" s="19" t="s">
        <v>91</v>
      </c>
    </row>
    <row r="133" s="2" customFormat="1" ht="21.75" customHeight="1">
      <c r="A133" s="41"/>
      <c r="B133" s="42"/>
      <c r="C133" s="215" t="s">
        <v>459</v>
      </c>
      <c r="D133" s="215" t="s">
        <v>146</v>
      </c>
      <c r="E133" s="216" t="s">
        <v>961</v>
      </c>
      <c r="F133" s="217" t="s">
        <v>962</v>
      </c>
      <c r="G133" s="218" t="s">
        <v>198</v>
      </c>
      <c r="H133" s="219">
        <v>1</v>
      </c>
      <c r="I133" s="220"/>
      <c r="J133" s="221">
        <f>ROUND(I133*H133,2)</f>
        <v>0</v>
      </c>
      <c r="K133" s="217" t="s">
        <v>150</v>
      </c>
      <c r="L133" s="47"/>
      <c r="M133" s="222" t="s">
        <v>41</v>
      </c>
      <c r="N133" s="223" t="s">
        <v>52</v>
      </c>
      <c r="O133" s="87"/>
      <c r="P133" s="224">
        <f>O133*H133</f>
        <v>0</v>
      </c>
      <c r="Q133" s="224">
        <v>0.00068000000000000005</v>
      </c>
      <c r="R133" s="224">
        <f>Q133*H133</f>
        <v>0.00068000000000000005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270</v>
      </c>
      <c r="AT133" s="226" t="s">
        <v>146</v>
      </c>
      <c r="AU133" s="226" t="s">
        <v>91</v>
      </c>
      <c r="AY133" s="19" t="s">
        <v>143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89</v>
      </c>
      <c r="BK133" s="227">
        <f>ROUND(I133*H133,2)</f>
        <v>0</v>
      </c>
      <c r="BL133" s="19" t="s">
        <v>270</v>
      </c>
      <c r="BM133" s="226" t="s">
        <v>963</v>
      </c>
    </row>
    <row r="134" s="2" customFormat="1">
      <c r="A134" s="41"/>
      <c r="B134" s="42"/>
      <c r="C134" s="43"/>
      <c r="D134" s="228" t="s">
        <v>153</v>
      </c>
      <c r="E134" s="43"/>
      <c r="F134" s="229" t="s">
        <v>964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19" t="s">
        <v>153</v>
      </c>
      <c r="AU134" s="19" t="s">
        <v>91</v>
      </c>
    </row>
    <row r="135" s="2" customFormat="1">
      <c r="A135" s="41"/>
      <c r="B135" s="42"/>
      <c r="C135" s="43"/>
      <c r="D135" s="235" t="s">
        <v>234</v>
      </c>
      <c r="E135" s="43"/>
      <c r="F135" s="266" t="s">
        <v>965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9" t="s">
        <v>234</v>
      </c>
      <c r="AU135" s="19" t="s">
        <v>91</v>
      </c>
    </row>
    <row r="136" s="2" customFormat="1" ht="16.5" customHeight="1">
      <c r="A136" s="41"/>
      <c r="B136" s="42"/>
      <c r="C136" s="215" t="s">
        <v>522</v>
      </c>
      <c r="D136" s="215" t="s">
        <v>146</v>
      </c>
      <c r="E136" s="216" t="s">
        <v>966</v>
      </c>
      <c r="F136" s="217" t="s">
        <v>967</v>
      </c>
      <c r="G136" s="218" t="s">
        <v>198</v>
      </c>
      <c r="H136" s="219">
        <v>1</v>
      </c>
      <c r="I136" s="220"/>
      <c r="J136" s="221">
        <f>ROUND(I136*H136,2)</f>
        <v>0</v>
      </c>
      <c r="K136" s="217" t="s">
        <v>41</v>
      </c>
      <c r="L136" s="47"/>
      <c r="M136" s="291" t="s">
        <v>41</v>
      </c>
      <c r="N136" s="292" t="s">
        <v>52</v>
      </c>
      <c r="O136" s="293"/>
      <c r="P136" s="294">
        <f>O136*H136</f>
        <v>0</v>
      </c>
      <c r="Q136" s="294">
        <v>0</v>
      </c>
      <c r="R136" s="294">
        <f>Q136*H136</f>
        <v>0</v>
      </c>
      <c r="S136" s="294">
        <v>0</v>
      </c>
      <c r="T136" s="29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270</v>
      </c>
      <c r="AT136" s="226" t="s">
        <v>146</v>
      </c>
      <c r="AU136" s="226" t="s">
        <v>91</v>
      </c>
      <c r="AY136" s="19" t="s">
        <v>143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89</v>
      </c>
      <c r="BK136" s="227">
        <f>ROUND(I136*H136,2)</f>
        <v>0</v>
      </c>
      <c r="BL136" s="19" t="s">
        <v>270</v>
      </c>
      <c r="BM136" s="226" t="s">
        <v>968</v>
      </c>
    </row>
    <row r="137" s="2" customFormat="1" ht="6.96" customHeight="1">
      <c r="A137" s="41"/>
      <c r="B137" s="62"/>
      <c r="C137" s="63"/>
      <c r="D137" s="63"/>
      <c r="E137" s="63"/>
      <c r="F137" s="63"/>
      <c r="G137" s="63"/>
      <c r="H137" s="63"/>
      <c r="I137" s="63"/>
      <c r="J137" s="63"/>
      <c r="K137" s="63"/>
      <c r="L137" s="47"/>
      <c r="M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</sheetData>
  <sheetProtection sheet="1" autoFilter="0" formatColumns="0" formatRows="0" objects="1" scenarios="1" spinCount="100000" saltValue="MCTXpmgmLdfkl4u2rLTyaeVOpoDYOovzOG6nMPztOM+Sfha2maeeC/OdprV/T1pl28RpvptsTq7Uc6m5gTFWhA==" hashValue="I8qEqih/qobNJn8jt61PffozobNr2md0gqWlooUUlTPKDBdtyfp9lrjPv6IFJbOKur6ivSTy2/DBCtwK9sncCw==" algorithmName="SHA-512" password="CC35"/>
  <autoFilter ref="C88:K1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131" r:id="rId1" display="https://podminky.urs.cz/item/CS_URS_2022_01/732331134"/>
    <hyperlink ref="F134" r:id="rId2" display="https://podminky.urs.cz/item/CS_URS_2022_01/73233177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91</v>
      </c>
    </row>
    <row r="4" s="1" customFormat="1" ht="24.96" customHeight="1">
      <c r="B4" s="22"/>
      <c r="D4" s="143" t="s">
        <v>111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stávající plynové kotelny</v>
      </c>
      <c r="F7" s="145"/>
      <c r="G7" s="145"/>
      <c r="H7" s="145"/>
      <c r="L7" s="22"/>
    </row>
    <row r="8" s="1" customFormat="1" ht="12" customHeight="1">
      <c r="B8" s="22"/>
      <c r="D8" s="145" t="s">
        <v>112</v>
      </c>
      <c r="L8" s="22"/>
    </row>
    <row r="9" s="2" customFormat="1" ht="16.5" customHeight="1">
      <c r="A9" s="41"/>
      <c r="B9" s="47"/>
      <c r="C9" s="41"/>
      <c r="D9" s="41"/>
      <c r="E9" s="146" t="s">
        <v>398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399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969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41</v>
      </c>
      <c r="G13" s="41"/>
      <c r="H13" s="41"/>
      <c r="I13" s="145" t="s">
        <v>20</v>
      </c>
      <c r="J13" s="136" t="s">
        <v>41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19. 5. 2022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30</v>
      </c>
      <c r="E16" s="41"/>
      <c r="F16" s="41"/>
      <c r="G16" s="41"/>
      <c r="H16" s="41"/>
      <c r="I16" s="145" t="s">
        <v>31</v>
      </c>
      <c r="J16" s="136" t="s">
        <v>32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5" t="s">
        <v>34</v>
      </c>
      <c r="J17" s="136" t="s">
        <v>35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36</v>
      </c>
      <c r="E19" s="41"/>
      <c r="F19" s="41"/>
      <c r="G19" s="41"/>
      <c r="H19" s="41"/>
      <c r="I19" s="145" t="s">
        <v>31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34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38</v>
      </c>
      <c r="E22" s="41"/>
      <c r="F22" s="41"/>
      <c r="G22" s="41"/>
      <c r="H22" s="41"/>
      <c r="I22" s="145" t="s">
        <v>31</v>
      </c>
      <c r="J22" s="136" t="s">
        <v>39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40</v>
      </c>
      <c r="F23" s="41"/>
      <c r="G23" s="41"/>
      <c r="H23" s="41"/>
      <c r="I23" s="145" t="s">
        <v>34</v>
      </c>
      <c r="J23" s="136" t="s">
        <v>41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43</v>
      </c>
      <c r="E25" s="41"/>
      <c r="F25" s="41"/>
      <c r="G25" s="41"/>
      <c r="H25" s="41"/>
      <c r="I25" s="145" t="s">
        <v>31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34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45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0"/>
      <c r="B29" s="151"/>
      <c r="C29" s="150"/>
      <c r="D29" s="150"/>
      <c r="E29" s="152" t="s">
        <v>46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47</v>
      </c>
      <c r="E32" s="41"/>
      <c r="F32" s="41"/>
      <c r="G32" s="41"/>
      <c r="H32" s="41"/>
      <c r="I32" s="41"/>
      <c r="J32" s="156">
        <f>ROUND(J97,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49</v>
      </c>
      <c r="G34" s="41"/>
      <c r="H34" s="41"/>
      <c r="I34" s="157" t="s">
        <v>48</v>
      </c>
      <c r="J34" s="157" t="s">
        <v>50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51</v>
      </c>
      <c r="E35" s="145" t="s">
        <v>52</v>
      </c>
      <c r="F35" s="159">
        <f>ROUND((SUM(BE97:BE160)),  2)</f>
        <v>0</v>
      </c>
      <c r="G35" s="41"/>
      <c r="H35" s="41"/>
      <c r="I35" s="160">
        <v>0.20999999999999999</v>
      </c>
      <c r="J35" s="159">
        <f>ROUND(((SUM(BE97:BE160))*I35),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53</v>
      </c>
      <c r="F36" s="159">
        <f>ROUND((SUM(BF97:BF160)),  2)</f>
        <v>0</v>
      </c>
      <c r="G36" s="41"/>
      <c r="H36" s="41"/>
      <c r="I36" s="160">
        <v>0.14999999999999999</v>
      </c>
      <c r="J36" s="159">
        <f>ROUND(((SUM(BF97:BF160))*I36),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54</v>
      </c>
      <c r="F37" s="159">
        <f>ROUND((SUM(BG97:BG160)),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55</v>
      </c>
      <c r="F38" s="159">
        <f>ROUND((SUM(BH97:BH160)),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56</v>
      </c>
      <c r="F39" s="159">
        <f>ROUND((SUM(BI97:BI160)),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57</v>
      </c>
      <c r="E41" s="163"/>
      <c r="F41" s="163"/>
      <c r="G41" s="164" t="s">
        <v>58</v>
      </c>
      <c r="H41" s="165" t="s">
        <v>59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stávající plynové kotelny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398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399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D.1.4.c - Technologická část rozvody plynu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pozemek parc. č. . 2401/24 , Plzeň</v>
      </c>
      <c r="G56" s="43"/>
      <c r="H56" s="43"/>
      <c r="I56" s="34" t="s">
        <v>24</v>
      </c>
      <c r="J56" s="75" t="str">
        <f>IF(J14="","",J14)</f>
        <v>19. 5. 2022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4" t="s">
        <v>30</v>
      </c>
      <c r="D58" s="43"/>
      <c r="E58" s="43"/>
      <c r="F58" s="29" t="str">
        <f>E17</f>
        <v>MŠ pro zrakově postižené a vady řeči</v>
      </c>
      <c r="G58" s="43"/>
      <c r="H58" s="43"/>
      <c r="I58" s="34" t="s">
        <v>38</v>
      </c>
      <c r="J58" s="39" t="str">
        <f>E23</f>
        <v>ing. arch. Pavel Šticha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34" t="s">
        <v>43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115</v>
      </c>
      <c r="D61" s="174"/>
      <c r="E61" s="174"/>
      <c r="F61" s="174"/>
      <c r="G61" s="174"/>
      <c r="H61" s="174"/>
      <c r="I61" s="174"/>
      <c r="J61" s="175" t="s">
        <v>116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79</v>
      </c>
      <c r="D63" s="43"/>
      <c r="E63" s="43"/>
      <c r="F63" s="43"/>
      <c r="G63" s="43"/>
      <c r="H63" s="43"/>
      <c r="I63" s="43"/>
      <c r="J63" s="105">
        <f>J97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117</v>
      </c>
    </row>
    <row r="64" s="9" customFormat="1" ht="24.96" customHeight="1">
      <c r="A64" s="9"/>
      <c r="B64" s="177"/>
      <c r="C64" s="178"/>
      <c r="D64" s="179" t="s">
        <v>118</v>
      </c>
      <c r="E64" s="180"/>
      <c r="F64" s="180"/>
      <c r="G64" s="180"/>
      <c r="H64" s="180"/>
      <c r="I64" s="180"/>
      <c r="J64" s="181">
        <f>J98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970</v>
      </c>
      <c r="E65" s="185"/>
      <c r="F65" s="185"/>
      <c r="G65" s="185"/>
      <c r="H65" s="185"/>
      <c r="I65" s="185"/>
      <c r="J65" s="186">
        <f>J99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123</v>
      </c>
      <c r="E66" s="180"/>
      <c r="F66" s="180"/>
      <c r="G66" s="180"/>
      <c r="H66" s="180"/>
      <c r="I66" s="180"/>
      <c r="J66" s="181">
        <f>J102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971</v>
      </c>
      <c r="E67" s="185"/>
      <c r="F67" s="185"/>
      <c r="G67" s="185"/>
      <c r="H67" s="185"/>
      <c r="I67" s="185"/>
      <c r="J67" s="186">
        <f>J103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972</v>
      </c>
      <c r="E68" s="185"/>
      <c r="F68" s="185"/>
      <c r="G68" s="185"/>
      <c r="H68" s="185"/>
      <c r="I68" s="185"/>
      <c r="J68" s="186">
        <f>J109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973</v>
      </c>
      <c r="E69" s="185"/>
      <c r="F69" s="185"/>
      <c r="G69" s="185"/>
      <c r="H69" s="185"/>
      <c r="I69" s="185"/>
      <c r="J69" s="186">
        <f>J112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974</v>
      </c>
      <c r="E70" s="180"/>
      <c r="F70" s="180"/>
      <c r="G70" s="180"/>
      <c r="H70" s="180"/>
      <c r="I70" s="180"/>
      <c r="J70" s="181">
        <f>J117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3"/>
      <c r="C71" s="128"/>
      <c r="D71" s="184" t="s">
        <v>975</v>
      </c>
      <c r="E71" s="185"/>
      <c r="F71" s="185"/>
      <c r="G71" s="185"/>
      <c r="H71" s="185"/>
      <c r="I71" s="185"/>
      <c r="J71" s="186">
        <f>J118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976</v>
      </c>
      <c r="E72" s="185"/>
      <c r="F72" s="185"/>
      <c r="G72" s="185"/>
      <c r="H72" s="185"/>
      <c r="I72" s="185"/>
      <c r="J72" s="186">
        <f>J148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977</v>
      </c>
      <c r="E73" s="180"/>
      <c r="F73" s="180"/>
      <c r="G73" s="180"/>
      <c r="H73" s="180"/>
      <c r="I73" s="180"/>
      <c r="J73" s="181">
        <f>J155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3"/>
      <c r="C74" s="128"/>
      <c r="D74" s="184" t="s">
        <v>978</v>
      </c>
      <c r="E74" s="185"/>
      <c r="F74" s="185"/>
      <c r="G74" s="185"/>
      <c r="H74" s="185"/>
      <c r="I74" s="185"/>
      <c r="J74" s="186">
        <f>J156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979</v>
      </c>
      <c r="E75" s="185"/>
      <c r="F75" s="185"/>
      <c r="G75" s="185"/>
      <c r="H75" s="185"/>
      <c r="I75" s="185"/>
      <c r="J75" s="186">
        <f>J158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5" t="s">
        <v>128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4" t="s">
        <v>16</v>
      </c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72" t="str">
        <f>E7</f>
        <v>Rekonstrukce stávající plynové kotelny</v>
      </c>
      <c r="F85" s="34"/>
      <c r="G85" s="34"/>
      <c r="H85" s="34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3"/>
      <c r="C86" s="34" t="s">
        <v>112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1"/>
      <c r="B87" s="42"/>
      <c r="C87" s="43"/>
      <c r="D87" s="43"/>
      <c r="E87" s="172" t="s">
        <v>398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4" t="s">
        <v>399</v>
      </c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72" t="str">
        <f>E11</f>
        <v>D.1.4.c - Technologická část rozvody plynu</v>
      </c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4" t="s">
        <v>22</v>
      </c>
      <c r="D91" s="43"/>
      <c r="E91" s="43"/>
      <c r="F91" s="29" t="str">
        <f>F14</f>
        <v>pozemek parc. č. . 2401/24 , Plzeň</v>
      </c>
      <c r="G91" s="43"/>
      <c r="H91" s="43"/>
      <c r="I91" s="34" t="s">
        <v>24</v>
      </c>
      <c r="J91" s="75" t="str">
        <f>IF(J14="","",J14)</f>
        <v>19. 5. 2022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25.65" customHeight="1">
      <c r="A93" s="41"/>
      <c r="B93" s="42"/>
      <c r="C93" s="34" t="s">
        <v>30</v>
      </c>
      <c r="D93" s="43"/>
      <c r="E93" s="43"/>
      <c r="F93" s="29" t="str">
        <f>E17</f>
        <v>MŠ pro zrakově postižené a vady řeči</v>
      </c>
      <c r="G93" s="43"/>
      <c r="H93" s="43"/>
      <c r="I93" s="34" t="s">
        <v>38</v>
      </c>
      <c r="J93" s="39" t="str">
        <f>E23</f>
        <v>ing. arch. Pavel Šticha</v>
      </c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4" t="s">
        <v>36</v>
      </c>
      <c r="D94" s="43"/>
      <c r="E94" s="43"/>
      <c r="F94" s="29" t="str">
        <f>IF(E20="","",E20)</f>
        <v>Vyplň údaj</v>
      </c>
      <c r="G94" s="43"/>
      <c r="H94" s="43"/>
      <c r="I94" s="34" t="s">
        <v>43</v>
      </c>
      <c r="J94" s="39" t="str">
        <f>E26</f>
        <v xml:space="preserve"> </v>
      </c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11" customFormat="1" ht="29.28" customHeight="1">
      <c r="A96" s="188"/>
      <c r="B96" s="189"/>
      <c r="C96" s="190" t="s">
        <v>129</v>
      </c>
      <c r="D96" s="191" t="s">
        <v>66</v>
      </c>
      <c r="E96" s="191" t="s">
        <v>62</v>
      </c>
      <c r="F96" s="191" t="s">
        <v>63</v>
      </c>
      <c r="G96" s="191" t="s">
        <v>130</v>
      </c>
      <c r="H96" s="191" t="s">
        <v>131</v>
      </c>
      <c r="I96" s="191" t="s">
        <v>132</v>
      </c>
      <c r="J96" s="191" t="s">
        <v>116</v>
      </c>
      <c r="K96" s="192" t="s">
        <v>133</v>
      </c>
      <c r="L96" s="193"/>
      <c r="M96" s="95" t="s">
        <v>41</v>
      </c>
      <c r="N96" s="96" t="s">
        <v>51</v>
      </c>
      <c r="O96" s="96" t="s">
        <v>134</v>
      </c>
      <c r="P96" s="96" t="s">
        <v>135</v>
      </c>
      <c r="Q96" s="96" t="s">
        <v>136</v>
      </c>
      <c r="R96" s="96" t="s">
        <v>137</v>
      </c>
      <c r="S96" s="96" t="s">
        <v>138</v>
      </c>
      <c r="T96" s="97" t="s">
        <v>139</v>
      </c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</row>
    <row r="97" s="2" customFormat="1" ht="22.8" customHeight="1">
      <c r="A97" s="41"/>
      <c r="B97" s="42"/>
      <c r="C97" s="102" t="s">
        <v>140</v>
      </c>
      <c r="D97" s="43"/>
      <c r="E97" s="43"/>
      <c r="F97" s="43"/>
      <c r="G97" s="43"/>
      <c r="H97" s="43"/>
      <c r="I97" s="43"/>
      <c r="J97" s="194">
        <f>BK97</f>
        <v>0</v>
      </c>
      <c r="K97" s="43"/>
      <c r="L97" s="47"/>
      <c r="M97" s="98"/>
      <c r="N97" s="195"/>
      <c r="O97" s="99"/>
      <c r="P97" s="196">
        <f>P98+P102+P117+P155</f>
        <v>0</v>
      </c>
      <c r="Q97" s="99"/>
      <c r="R97" s="196">
        <f>R98+R102+R117+R155</f>
        <v>0</v>
      </c>
      <c r="S97" s="99"/>
      <c r="T97" s="197">
        <f>T98+T102+T117+T155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80</v>
      </c>
      <c r="AU97" s="19" t="s">
        <v>117</v>
      </c>
      <c r="BK97" s="198">
        <f>BK98+BK102+BK117+BK155</f>
        <v>0</v>
      </c>
    </row>
    <row r="98" s="12" customFormat="1" ht="25.92" customHeight="1">
      <c r="A98" s="12"/>
      <c r="B98" s="199"/>
      <c r="C98" s="200"/>
      <c r="D98" s="201" t="s">
        <v>80</v>
      </c>
      <c r="E98" s="202" t="s">
        <v>141</v>
      </c>
      <c r="F98" s="202" t="s">
        <v>142</v>
      </c>
      <c r="G98" s="200"/>
      <c r="H98" s="200"/>
      <c r="I98" s="203"/>
      <c r="J98" s="204">
        <f>BK98</f>
        <v>0</v>
      </c>
      <c r="K98" s="200"/>
      <c r="L98" s="205"/>
      <c r="M98" s="206"/>
      <c r="N98" s="207"/>
      <c r="O98" s="207"/>
      <c r="P98" s="208">
        <f>P99</f>
        <v>0</v>
      </c>
      <c r="Q98" s="207"/>
      <c r="R98" s="208">
        <f>R99</f>
        <v>0</v>
      </c>
      <c r="S98" s="207"/>
      <c r="T98" s="209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89</v>
      </c>
      <c r="AT98" s="211" t="s">
        <v>80</v>
      </c>
      <c r="AU98" s="211" t="s">
        <v>81</v>
      </c>
      <c r="AY98" s="210" t="s">
        <v>143</v>
      </c>
      <c r="BK98" s="212">
        <f>BK99</f>
        <v>0</v>
      </c>
    </row>
    <row r="99" s="12" customFormat="1" ht="22.8" customHeight="1">
      <c r="A99" s="12"/>
      <c r="B99" s="199"/>
      <c r="C99" s="200"/>
      <c r="D99" s="201" t="s">
        <v>80</v>
      </c>
      <c r="E99" s="213" t="s">
        <v>484</v>
      </c>
      <c r="F99" s="213" t="s">
        <v>980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SUM(P100:P101)</f>
        <v>0</v>
      </c>
      <c r="Q99" s="207"/>
      <c r="R99" s="208">
        <f>SUM(R100:R101)</f>
        <v>0</v>
      </c>
      <c r="S99" s="207"/>
      <c r="T99" s="209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89</v>
      </c>
      <c r="AT99" s="211" t="s">
        <v>80</v>
      </c>
      <c r="AU99" s="211" t="s">
        <v>89</v>
      </c>
      <c r="AY99" s="210" t="s">
        <v>143</v>
      </c>
      <c r="BK99" s="212">
        <f>SUM(BK100:BK101)</f>
        <v>0</v>
      </c>
    </row>
    <row r="100" s="2" customFormat="1" ht="16.5" customHeight="1">
      <c r="A100" s="41"/>
      <c r="B100" s="42"/>
      <c r="C100" s="215" t="s">
        <v>89</v>
      </c>
      <c r="D100" s="215" t="s">
        <v>146</v>
      </c>
      <c r="E100" s="216" t="s">
        <v>981</v>
      </c>
      <c r="F100" s="217" t="s">
        <v>982</v>
      </c>
      <c r="G100" s="218" t="s">
        <v>166</v>
      </c>
      <c r="H100" s="219">
        <v>5</v>
      </c>
      <c r="I100" s="220"/>
      <c r="J100" s="221">
        <f>ROUND(I100*H100,2)</f>
        <v>0</v>
      </c>
      <c r="K100" s="217" t="s">
        <v>41</v>
      </c>
      <c r="L100" s="47"/>
      <c r="M100" s="222" t="s">
        <v>41</v>
      </c>
      <c r="N100" s="223" t="s">
        <v>52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151</v>
      </c>
      <c r="AT100" s="226" t="s">
        <v>146</v>
      </c>
      <c r="AU100" s="226" t="s">
        <v>91</v>
      </c>
      <c r="AY100" s="19" t="s">
        <v>143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89</v>
      </c>
      <c r="BK100" s="227">
        <f>ROUND(I100*H100,2)</f>
        <v>0</v>
      </c>
      <c r="BL100" s="19" t="s">
        <v>151</v>
      </c>
      <c r="BM100" s="226" t="s">
        <v>91</v>
      </c>
    </row>
    <row r="101" s="2" customFormat="1">
      <c r="A101" s="41"/>
      <c r="B101" s="42"/>
      <c r="C101" s="43"/>
      <c r="D101" s="235" t="s">
        <v>234</v>
      </c>
      <c r="E101" s="43"/>
      <c r="F101" s="266" t="s">
        <v>983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19" t="s">
        <v>234</v>
      </c>
      <c r="AU101" s="19" t="s">
        <v>91</v>
      </c>
    </row>
    <row r="102" s="12" customFormat="1" ht="25.92" customHeight="1">
      <c r="A102" s="12"/>
      <c r="B102" s="199"/>
      <c r="C102" s="200"/>
      <c r="D102" s="201" t="s">
        <v>80</v>
      </c>
      <c r="E102" s="202" t="s">
        <v>264</v>
      </c>
      <c r="F102" s="202" t="s">
        <v>265</v>
      </c>
      <c r="G102" s="200"/>
      <c r="H102" s="200"/>
      <c r="I102" s="203"/>
      <c r="J102" s="204">
        <f>BK102</f>
        <v>0</v>
      </c>
      <c r="K102" s="200"/>
      <c r="L102" s="205"/>
      <c r="M102" s="206"/>
      <c r="N102" s="207"/>
      <c r="O102" s="207"/>
      <c r="P102" s="208">
        <f>P103+P109+P112</f>
        <v>0</v>
      </c>
      <c r="Q102" s="207"/>
      <c r="R102" s="208">
        <f>R103+R109+R112</f>
        <v>0</v>
      </c>
      <c r="S102" s="207"/>
      <c r="T102" s="209">
        <f>T103+T109+T112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0" t="s">
        <v>91</v>
      </c>
      <c r="AT102" s="211" t="s">
        <v>80</v>
      </c>
      <c r="AU102" s="211" t="s">
        <v>81</v>
      </c>
      <c r="AY102" s="210" t="s">
        <v>143</v>
      </c>
      <c r="BK102" s="212">
        <f>BK103+BK109+BK112</f>
        <v>0</v>
      </c>
    </row>
    <row r="103" s="12" customFormat="1" ht="22.8" customHeight="1">
      <c r="A103" s="12"/>
      <c r="B103" s="199"/>
      <c r="C103" s="200"/>
      <c r="D103" s="201" t="s">
        <v>80</v>
      </c>
      <c r="E103" s="213" t="s">
        <v>565</v>
      </c>
      <c r="F103" s="213" t="s">
        <v>984</v>
      </c>
      <c r="G103" s="200"/>
      <c r="H103" s="200"/>
      <c r="I103" s="203"/>
      <c r="J103" s="214">
        <f>BK103</f>
        <v>0</v>
      </c>
      <c r="K103" s="200"/>
      <c r="L103" s="205"/>
      <c r="M103" s="206"/>
      <c r="N103" s="207"/>
      <c r="O103" s="207"/>
      <c r="P103" s="208">
        <f>SUM(P104:P108)</f>
        <v>0</v>
      </c>
      <c r="Q103" s="207"/>
      <c r="R103" s="208">
        <f>SUM(R104:R108)</f>
        <v>0</v>
      </c>
      <c r="S103" s="207"/>
      <c r="T103" s="209">
        <f>SUM(T104:T108)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0" t="s">
        <v>89</v>
      </c>
      <c r="AT103" s="211" t="s">
        <v>80</v>
      </c>
      <c r="AU103" s="211" t="s">
        <v>89</v>
      </c>
      <c r="AY103" s="210" t="s">
        <v>143</v>
      </c>
      <c r="BK103" s="212">
        <f>SUM(BK104:BK108)</f>
        <v>0</v>
      </c>
    </row>
    <row r="104" s="2" customFormat="1" ht="16.5" customHeight="1">
      <c r="A104" s="41"/>
      <c r="B104" s="42"/>
      <c r="C104" s="215" t="s">
        <v>91</v>
      </c>
      <c r="D104" s="215" t="s">
        <v>146</v>
      </c>
      <c r="E104" s="216" t="s">
        <v>985</v>
      </c>
      <c r="F104" s="217" t="s">
        <v>986</v>
      </c>
      <c r="G104" s="218" t="s">
        <v>198</v>
      </c>
      <c r="H104" s="219">
        <v>2</v>
      </c>
      <c r="I104" s="220"/>
      <c r="J104" s="221">
        <f>ROUND(I104*H104,2)</f>
        <v>0</v>
      </c>
      <c r="K104" s="217" t="s">
        <v>41</v>
      </c>
      <c r="L104" s="47"/>
      <c r="M104" s="222" t="s">
        <v>41</v>
      </c>
      <c r="N104" s="223" t="s">
        <v>52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151</v>
      </c>
      <c r="AT104" s="226" t="s">
        <v>146</v>
      </c>
      <c r="AU104" s="226" t="s">
        <v>91</v>
      </c>
      <c r="AY104" s="19" t="s">
        <v>143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89</v>
      </c>
      <c r="BK104" s="227">
        <f>ROUND(I104*H104,2)</f>
        <v>0</v>
      </c>
      <c r="BL104" s="19" t="s">
        <v>151</v>
      </c>
      <c r="BM104" s="226" t="s">
        <v>151</v>
      </c>
    </row>
    <row r="105" s="2" customFormat="1" ht="16.5" customHeight="1">
      <c r="A105" s="41"/>
      <c r="B105" s="42"/>
      <c r="C105" s="215" t="s">
        <v>144</v>
      </c>
      <c r="D105" s="215" t="s">
        <v>146</v>
      </c>
      <c r="E105" s="216" t="s">
        <v>987</v>
      </c>
      <c r="F105" s="217" t="s">
        <v>988</v>
      </c>
      <c r="G105" s="218" t="s">
        <v>212</v>
      </c>
      <c r="H105" s="219">
        <v>30</v>
      </c>
      <c r="I105" s="220"/>
      <c r="J105" s="221">
        <f>ROUND(I105*H105,2)</f>
        <v>0</v>
      </c>
      <c r="K105" s="217" t="s">
        <v>41</v>
      </c>
      <c r="L105" s="47"/>
      <c r="M105" s="222" t="s">
        <v>41</v>
      </c>
      <c r="N105" s="223" t="s">
        <v>52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151</v>
      </c>
      <c r="AT105" s="226" t="s">
        <v>146</v>
      </c>
      <c r="AU105" s="226" t="s">
        <v>91</v>
      </c>
      <c r="AY105" s="19" t="s">
        <v>143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89</v>
      </c>
      <c r="BK105" s="227">
        <f>ROUND(I105*H105,2)</f>
        <v>0</v>
      </c>
      <c r="BL105" s="19" t="s">
        <v>151</v>
      </c>
      <c r="BM105" s="226" t="s">
        <v>162</v>
      </c>
    </row>
    <row r="106" s="2" customFormat="1" ht="16.5" customHeight="1">
      <c r="A106" s="41"/>
      <c r="B106" s="42"/>
      <c r="C106" s="215" t="s">
        <v>151</v>
      </c>
      <c r="D106" s="215" t="s">
        <v>146</v>
      </c>
      <c r="E106" s="216" t="s">
        <v>989</v>
      </c>
      <c r="F106" s="217" t="s">
        <v>990</v>
      </c>
      <c r="G106" s="218" t="s">
        <v>198</v>
      </c>
      <c r="H106" s="219">
        <v>1</v>
      </c>
      <c r="I106" s="220"/>
      <c r="J106" s="221">
        <f>ROUND(I106*H106,2)</f>
        <v>0</v>
      </c>
      <c r="K106" s="217" t="s">
        <v>41</v>
      </c>
      <c r="L106" s="47"/>
      <c r="M106" s="222" t="s">
        <v>41</v>
      </c>
      <c r="N106" s="223" t="s">
        <v>52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151</v>
      </c>
      <c r="AT106" s="226" t="s">
        <v>146</v>
      </c>
      <c r="AU106" s="226" t="s">
        <v>91</v>
      </c>
      <c r="AY106" s="19" t="s">
        <v>143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89</v>
      </c>
      <c r="BK106" s="227">
        <f>ROUND(I106*H106,2)</f>
        <v>0</v>
      </c>
      <c r="BL106" s="19" t="s">
        <v>151</v>
      </c>
      <c r="BM106" s="226" t="s">
        <v>225</v>
      </c>
    </row>
    <row r="107" s="2" customFormat="1" ht="16.5" customHeight="1">
      <c r="A107" s="41"/>
      <c r="B107" s="42"/>
      <c r="C107" s="215" t="s">
        <v>203</v>
      </c>
      <c r="D107" s="215" t="s">
        <v>146</v>
      </c>
      <c r="E107" s="216" t="s">
        <v>991</v>
      </c>
      <c r="F107" s="217" t="s">
        <v>992</v>
      </c>
      <c r="G107" s="218" t="s">
        <v>212</v>
      </c>
      <c r="H107" s="219">
        <v>3</v>
      </c>
      <c r="I107" s="220"/>
      <c r="J107" s="221">
        <f>ROUND(I107*H107,2)</f>
        <v>0</v>
      </c>
      <c r="K107" s="217" t="s">
        <v>41</v>
      </c>
      <c r="L107" s="47"/>
      <c r="M107" s="222" t="s">
        <v>41</v>
      </c>
      <c r="N107" s="223" t="s">
        <v>52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151</v>
      </c>
      <c r="AT107" s="226" t="s">
        <v>146</v>
      </c>
      <c r="AU107" s="226" t="s">
        <v>91</v>
      </c>
      <c r="AY107" s="19" t="s">
        <v>143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89</v>
      </c>
      <c r="BK107" s="227">
        <f>ROUND(I107*H107,2)</f>
        <v>0</v>
      </c>
      <c r="BL107" s="19" t="s">
        <v>151</v>
      </c>
      <c r="BM107" s="226" t="s">
        <v>237</v>
      </c>
    </row>
    <row r="108" s="2" customFormat="1" ht="16.5" customHeight="1">
      <c r="A108" s="41"/>
      <c r="B108" s="42"/>
      <c r="C108" s="215" t="s">
        <v>162</v>
      </c>
      <c r="D108" s="215" t="s">
        <v>146</v>
      </c>
      <c r="E108" s="216" t="s">
        <v>993</v>
      </c>
      <c r="F108" s="217" t="s">
        <v>994</v>
      </c>
      <c r="G108" s="218" t="s">
        <v>212</v>
      </c>
      <c r="H108" s="219">
        <v>9</v>
      </c>
      <c r="I108" s="220"/>
      <c r="J108" s="221">
        <f>ROUND(I108*H108,2)</f>
        <v>0</v>
      </c>
      <c r="K108" s="217" t="s">
        <v>41</v>
      </c>
      <c r="L108" s="47"/>
      <c r="M108" s="222" t="s">
        <v>41</v>
      </c>
      <c r="N108" s="223" t="s">
        <v>52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151</v>
      </c>
      <c r="AT108" s="226" t="s">
        <v>146</v>
      </c>
      <c r="AU108" s="226" t="s">
        <v>91</v>
      </c>
      <c r="AY108" s="19" t="s">
        <v>143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89</v>
      </c>
      <c r="BK108" s="227">
        <f>ROUND(I108*H108,2)</f>
        <v>0</v>
      </c>
      <c r="BL108" s="19" t="s">
        <v>151</v>
      </c>
      <c r="BM108" s="226" t="s">
        <v>246</v>
      </c>
    </row>
    <row r="109" s="12" customFormat="1" ht="22.8" customHeight="1">
      <c r="A109" s="12"/>
      <c r="B109" s="199"/>
      <c r="C109" s="200"/>
      <c r="D109" s="201" t="s">
        <v>80</v>
      </c>
      <c r="E109" s="213" t="s">
        <v>643</v>
      </c>
      <c r="F109" s="213" t="s">
        <v>995</v>
      </c>
      <c r="G109" s="200"/>
      <c r="H109" s="200"/>
      <c r="I109" s="203"/>
      <c r="J109" s="214">
        <f>BK109</f>
        <v>0</v>
      </c>
      <c r="K109" s="200"/>
      <c r="L109" s="205"/>
      <c r="M109" s="206"/>
      <c r="N109" s="207"/>
      <c r="O109" s="207"/>
      <c r="P109" s="208">
        <f>SUM(P110:P111)</f>
        <v>0</v>
      </c>
      <c r="Q109" s="207"/>
      <c r="R109" s="208">
        <f>SUM(R110:R111)</f>
        <v>0</v>
      </c>
      <c r="S109" s="207"/>
      <c r="T109" s="209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89</v>
      </c>
      <c r="AT109" s="211" t="s">
        <v>80</v>
      </c>
      <c r="AU109" s="211" t="s">
        <v>89</v>
      </c>
      <c r="AY109" s="210" t="s">
        <v>143</v>
      </c>
      <c r="BK109" s="212">
        <f>SUM(BK110:BK111)</f>
        <v>0</v>
      </c>
    </row>
    <row r="110" s="2" customFormat="1" ht="16.5" customHeight="1">
      <c r="A110" s="41"/>
      <c r="B110" s="42"/>
      <c r="C110" s="215" t="s">
        <v>217</v>
      </c>
      <c r="D110" s="215" t="s">
        <v>146</v>
      </c>
      <c r="E110" s="216" t="s">
        <v>996</v>
      </c>
      <c r="F110" s="217" t="s">
        <v>997</v>
      </c>
      <c r="G110" s="218" t="s">
        <v>768</v>
      </c>
      <c r="H110" s="219">
        <v>10</v>
      </c>
      <c r="I110" s="220"/>
      <c r="J110" s="221">
        <f>ROUND(I110*H110,2)</f>
        <v>0</v>
      </c>
      <c r="K110" s="217" t="s">
        <v>41</v>
      </c>
      <c r="L110" s="47"/>
      <c r="M110" s="222" t="s">
        <v>41</v>
      </c>
      <c r="N110" s="223" t="s">
        <v>52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151</v>
      </c>
      <c r="AT110" s="226" t="s">
        <v>146</v>
      </c>
      <c r="AU110" s="226" t="s">
        <v>91</v>
      </c>
      <c r="AY110" s="19" t="s">
        <v>143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89</v>
      </c>
      <c r="BK110" s="227">
        <f>ROUND(I110*H110,2)</f>
        <v>0</v>
      </c>
      <c r="BL110" s="19" t="s">
        <v>151</v>
      </c>
      <c r="BM110" s="226" t="s">
        <v>258</v>
      </c>
    </row>
    <row r="111" s="2" customFormat="1" ht="16.5" customHeight="1">
      <c r="A111" s="41"/>
      <c r="B111" s="42"/>
      <c r="C111" s="215" t="s">
        <v>225</v>
      </c>
      <c r="D111" s="215" t="s">
        <v>146</v>
      </c>
      <c r="E111" s="216" t="s">
        <v>998</v>
      </c>
      <c r="F111" s="217" t="s">
        <v>999</v>
      </c>
      <c r="G111" s="218" t="s">
        <v>768</v>
      </c>
      <c r="H111" s="219">
        <v>10</v>
      </c>
      <c r="I111" s="220"/>
      <c r="J111" s="221">
        <f>ROUND(I111*H111,2)</f>
        <v>0</v>
      </c>
      <c r="K111" s="217" t="s">
        <v>41</v>
      </c>
      <c r="L111" s="47"/>
      <c r="M111" s="222" t="s">
        <v>41</v>
      </c>
      <c r="N111" s="223" t="s">
        <v>52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151</v>
      </c>
      <c r="AT111" s="226" t="s">
        <v>146</v>
      </c>
      <c r="AU111" s="226" t="s">
        <v>91</v>
      </c>
      <c r="AY111" s="19" t="s">
        <v>143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89</v>
      </c>
      <c r="BK111" s="227">
        <f>ROUND(I111*H111,2)</f>
        <v>0</v>
      </c>
      <c r="BL111" s="19" t="s">
        <v>151</v>
      </c>
      <c r="BM111" s="226" t="s">
        <v>270</v>
      </c>
    </row>
    <row r="112" s="12" customFormat="1" ht="22.8" customHeight="1">
      <c r="A112" s="12"/>
      <c r="B112" s="199"/>
      <c r="C112" s="200"/>
      <c r="D112" s="201" t="s">
        <v>80</v>
      </c>
      <c r="E112" s="213" t="s">
        <v>648</v>
      </c>
      <c r="F112" s="213" t="s">
        <v>1000</v>
      </c>
      <c r="G112" s="200"/>
      <c r="H112" s="200"/>
      <c r="I112" s="203"/>
      <c r="J112" s="214">
        <f>BK112</f>
        <v>0</v>
      </c>
      <c r="K112" s="200"/>
      <c r="L112" s="205"/>
      <c r="M112" s="206"/>
      <c r="N112" s="207"/>
      <c r="O112" s="207"/>
      <c r="P112" s="208">
        <f>SUM(P113:P116)</f>
        <v>0</v>
      </c>
      <c r="Q112" s="207"/>
      <c r="R112" s="208">
        <f>SUM(R113:R116)</f>
        <v>0</v>
      </c>
      <c r="S112" s="207"/>
      <c r="T112" s="209">
        <f>SUM(T113:T116)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0" t="s">
        <v>89</v>
      </c>
      <c r="AT112" s="211" t="s">
        <v>80</v>
      </c>
      <c r="AU112" s="211" t="s">
        <v>89</v>
      </c>
      <c r="AY112" s="210" t="s">
        <v>143</v>
      </c>
      <c r="BK112" s="212">
        <f>SUM(BK113:BK116)</f>
        <v>0</v>
      </c>
    </row>
    <row r="113" s="2" customFormat="1" ht="16.5" customHeight="1">
      <c r="A113" s="41"/>
      <c r="B113" s="42"/>
      <c r="C113" s="215" t="s">
        <v>208</v>
      </c>
      <c r="D113" s="215" t="s">
        <v>146</v>
      </c>
      <c r="E113" s="216" t="s">
        <v>1001</v>
      </c>
      <c r="F113" s="217" t="s">
        <v>1002</v>
      </c>
      <c r="G113" s="218" t="s">
        <v>212</v>
      </c>
      <c r="H113" s="219">
        <v>7.5</v>
      </c>
      <c r="I113" s="220"/>
      <c r="J113" s="221">
        <f>ROUND(I113*H113,2)</f>
        <v>0</v>
      </c>
      <c r="K113" s="217" t="s">
        <v>41</v>
      </c>
      <c r="L113" s="47"/>
      <c r="M113" s="222" t="s">
        <v>41</v>
      </c>
      <c r="N113" s="223" t="s">
        <v>52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151</v>
      </c>
      <c r="AT113" s="226" t="s">
        <v>146</v>
      </c>
      <c r="AU113" s="226" t="s">
        <v>91</v>
      </c>
      <c r="AY113" s="19" t="s">
        <v>143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89</v>
      </c>
      <c r="BK113" s="227">
        <f>ROUND(I113*H113,2)</f>
        <v>0</v>
      </c>
      <c r="BL113" s="19" t="s">
        <v>151</v>
      </c>
      <c r="BM113" s="226" t="s">
        <v>286</v>
      </c>
    </row>
    <row r="114" s="2" customFormat="1" ht="16.5" customHeight="1">
      <c r="A114" s="41"/>
      <c r="B114" s="42"/>
      <c r="C114" s="215" t="s">
        <v>237</v>
      </c>
      <c r="D114" s="215" t="s">
        <v>146</v>
      </c>
      <c r="E114" s="216" t="s">
        <v>1003</v>
      </c>
      <c r="F114" s="217" t="s">
        <v>1004</v>
      </c>
      <c r="G114" s="218" t="s">
        <v>212</v>
      </c>
      <c r="H114" s="219">
        <v>3</v>
      </c>
      <c r="I114" s="220"/>
      <c r="J114" s="221">
        <f>ROUND(I114*H114,2)</f>
        <v>0</v>
      </c>
      <c r="K114" s="217" t="s">
        <v>41</v>
      </c>
      <c r="L114" s="47"/>
      <c r="M114" s="222" t="s">
        <v>41</v>
      </c>
      <c r="N114" s="223" t="s">
        <v>52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151</v>
      </c>
      <c r="AT114" s="226" t="s">
        <v>146</v>
      </c>
      <c r="AU114" s="226" t="s">
        <v>91</v>
      </c>
      <c r="AY114" s="19" t="s">
        <v>143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89</v>
      </c>
      <c r="BK114" s="227">
        <f>ROUND(I114*H114,2)</f>
        <v>0</v>
      </c>
      <c r="BL114" s="19" t="s">
        <v>151</v>
      </c>
      <c r="BM114" s="226" t="s">
        <v>296</v>
      </c>
    </row>
    <row r="115" s="2" customFormat="1" ht="16.5" customHeight="1">
      <c r="A115" s="41"/>
      <c r="B115" s="42"/>
      <c r="C115" s="215" t="s">
        <v>242</v>
      </c>
      <c r="D115" s="215" t="s">
        <v>146</v>
      </c>
      <c r="E115" s="216" t="s">
        <v>1005</v>
      </c>
      <c r="F115" s="217" t="s">
        <v>1006</v>
      </c>
      <c r="G115" s="218" t="s">
        <v>212</v>
      </c>
      <c r="H115" s="219">
        <v>7.5</v>
      </c>
      <c r="I115" s="220"/>
      <c r="J115" s="221">
        <f>ROUND(I115*H115,2)</f>
        <v>0</v>
      </c>
      <c r="K115" s="217" t="s">
        <v>41</v>
      </c>
      <c r="L115" s="47"/>
      <c r="M115" s="222" t="s">
        <v>41</v>
      </c>
      <c r="N115" s="223" t="s">
        <v>52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151</v>
      </c>
      <c r="AT115" s="226" t="s">
        <v>146</v>
      </c>
      <c r="AU115" s="226" t="s">
        <v>91</v>
      </c>
      <c r="AY115" s="19" t="s">
        <v>143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89</v>
      </c>
      <c r="BK115" s="227">
        <f>ROUND(I115*H115,2)</f>
        <v>0</v>
      </c>
      <c r="BL115" s="19" t="s">
        <v>151</v>
      </c>
      <c r="BM115" s="226" t="s">
        <v>312</v>
      </c>
    </row>
    <row r="116" s="2" customFormat="1" ht="16.5" customHeight="1">
      <c r="A116" s="41"/>
      <c r="B116" s="42"/>
      <c r="C116" s="215" t="s">
        <v>246</v>
      </c>
      <c r="D116" s="215" t="s">
        <v>146</v>
      </c>
      <c r="E116" s="216" t="s">
        <v>1007</v>
      </c>
      <c r="F116" s="217" t="s">
        <v>1008</v>
      </c>
      <c r="G116" s="218" t="s">
        <v>212</v>
      </c>
      <c r="H116" s="219">
        <v>3</v>
      </c>
      <c r="I116" s="220"/>
      <c r="J116" s="221">
        <f>ROUND(I116*H116,2)</f>
        <v>0</v>
      </c>
      <c r="K116" s="217" t="s">
        <v>41</v>
      </c>
      <c r="L116" s="47"/>
      <c r="M116" s="222" t="s">
        <v>41</v>
      </c>
      <c r="N116" s="223" t="s">
        <v>52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151</v>
      </c>
      <c r="AT116" s="226" t="s">
        <v>146</v>
      </c>
      <c r="AU116" s="226" t="s">
        <v>91</v>
      </c>
      <c r="AY116" s="19" t="s">
        <v>143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89</v>
      </c>
      <c r="BK116" s="227">
        <f>ROUND(I116*H116,2)</f>
        <v>0</v>
      </c>
      <c r="BL116" s="19" t="s">
        <v>151</v>
      </c>
      <c r="BM116" s="226" t="s">
        <v>328</v>
      </c>
    </row>
    <row r="117" s="12" customFormat="1" ht="25.92" customHeight="1">
      <c r="A117" s="12"/>
      <c r="B117" s="199"/>
      <c r="C117" s="200"/>
      <c r="D117" s="201" t="s">
        <v>80</v>
      </c>
      <c r="E117" s="202" t="s">
        <v>238</v>
      </c>
      <c r="F117" s="202" t="s">
        <v>1009</v>
      </c>
      <c r="G117" s="200"/>
      <c r="H117" s="200"/>
      <c r="I117" s="203"/>
      <c r="J117" s="204">
        <f>BK117</f>
        <v>0</v>
      </c>
      <c r="K117" s="200"/>
      <c r="L117" s="205"/>
      <c r="M117" s="206"/>
      <c r="N117" s="207"/>
      <c r="O117" s="207"/>
      <c r="P117" s="208">
        <f>P118+P148</f>
        <v>0</v>
      </c>
      <c r="Q117" s="207"/>
      <c r="R117" s="208">
        <f>R118+R148</f>
        <v>0</v>
      </c>
      <c r="S117" s="207"/>
      <c r="T117" s="209">
        <f>T118+T148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0" t="s">
        <v>144</v>
      </c>
      <c r="AT117" s="211" t="s">
        <v>80</v>
      </c>
      <c r="AU117" s="211" t="s">
        <v>81</v>
      </c>
      <c r="AY117" s="210" t="s">
        <v>143</v>
      </c>
      <c r="BK117" s="212">
        <f>BK118+BK148</f>
        <v>0</v>
      </c>
    </row>
    <row r="118" s="12" customFormat="1" ht="22.8" customHeight="1">
      <c r="A118" s="12"/>
      <c r="B118" s="199"/>
      <c r="C118" s="200"/>
      <c r="D118" s="201" t="s">
        <v>80</v>
      </c>
      <c r="E118" s="213" t="s">
        <v>1010</v>
      </c>
      <c r="F118" s="213" t="s">
        <v>1011</v>
      </c>
      <c r="G118" s="200"/>
      <c r="H118" s="200"/>
      <c r="I118" s="203"/>
      <c r="J118" s="214">
        <f>BK118</f>
        <v>0</v>
      </c>
      <c r="K118" s="200"/>
      <c r="L118" s="205"/>
      <c r="M118" s="206"/>
      <c r="N118" s="207"/>
      <c r="O118" s="207"/>
      <c r="P118" s="208">
        <f>SUM(P119:P147)</f>
        <v>0</v>
      </c>
      <c r="Q118" s="207"/>
      <c r="R118" s="208">
        <f>SUM(R119:R147)</f>
        <v>0</v>
      </c>
      <c r="S118" s="207"/>
      <c r="T118" s="209">
        <f>SUM(T119:T147)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89</v>
      </c>
      <c r="AT118" s="211" t="s">
        <v>80</v>
      </c>
      <c r="AU118" s="211" t="s">
        <v>89</v>
      </c>
      <c r="AY118" s="210" t="s">
        <v>143</v>
      </c>
      <c r="BK118" s="212">
        <f>SUM(BK119:BK147)</f>
        <v>0</v>
      </c>
    </row>
    <row r="119" s="2" customFormat="1" ht="16.5" customHeight="1">
      <c r="A119" s="41"/>
      <c r="B119" s="42"/>
      <c r="C119" s="215" t="s">
        <v>251</v>
      </c>
      <c r="D119" s="215" t="s">
        <v>146</v>
      </c>
      <c r="E119" s="216" t="s">
        <v>1012</v>
      </c>
      <c r="F119" s="217" t="s">
        <v>1013</v>
      </c>
      <c r="G119" s="218" t="s">
        <v>212</v>
      </c>
      <c r="H119" s="219">
        <v>3</v>
      </c>
      <c r="I119" s="220"/>
      <c r="J119" s="221">
        <f>ROUND(I119*H119,2)</f>
        <v>0</v>
      </c>
      <c r="K119" s="217" t="s">
        <v>41</v>
      </c>
      <c r="L119" s="47"/>
      <c r="M119" s="222" t="s">
        <v>41</v>
      </c>
      <c r="N119" s="223" t="s">
        <v>52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151</v>
      </c>
      <c r="AT119" s="226" t="s">
        <v>146</v>
      </c>
      <c r="AU119" s="226" t="s">
        <v>91</v>
      </c>
      <c r="AY119" s="19" t="s">
        <v>143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89</v>
      </c>
      <c r="BK119" s="227">
        <f>ROUND(I119*H119,2)</f>
        <v>0</v>
      </c>
      <c r="BL119" s="19" t="s">
        <v>151</v>
      </c>
      <c r="BM119" s="226" t="s">
        <v>340</v>
      </c>
    </row>
    <row r="120" s="2" customFormat="1" ht="16.5" customHeight="1">
      <c r="A120" s="41"/>
      <c r="B120" s="42"/>
      <c r="C120" s="215" t="s">
        <v>258</v>
      </c>
      <c r="D120" s="215" t="s">
        <v>146</v>
      </c>
      <c r="E120" s="216" t="s">
        <v>1014</v>
      </c>
      <c r="F120" s="217" t="s">
        <v>1015</v>
      </c>
      <c r="G120" s="218" t="s">
        <v>212</v>
      </c>
      <c r="H120" s="219">
        <v>3</v>
      </c>
      <c r="I120" s="220"/>
      <c r="J120" s="221">
        <f>ROUND(I120*H120,2)</f>
        <v>0</v>
      </c>
      <c r="K120" s="217" t="s">
        <v>41</v>
      </c>
      <c r="L120" s="47"/>
      <c r="M120" s="222" t="s">
        <v>41</v>
      </c>
      <c r="N120" s="223" t="s">
        <v>52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151</v>
      </c>
      <c r="AT120" s="226" t="s">
        <v>146</v>
      </c>
      <c r="AU120" s="226" t="s">
        <v>91</v>
      </c>
      <c r="AY120" s="19" t="s">
        <v>143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89</v>
      </c>
      <c r="BK120" s="227">
        <f>ROUND(I120*H120,2)</f>
        <v>0</v>
      </c>
      <c r="BL120" s="19" t="s">
        <v>151</v>
      </c>
      <c r="BM120" s="226" t="s">
        <v>352</v>
      </c>
    </row>
    <row r="121" s="2" customFormat="1" ht="16.5" customHeight="1">
      <c r="A121" s="41"/>
      <c r="B121" s="42"/>
      <c r="C121" s="215" t="s">
        <v>8</v>
      </c>
      <c r="D121" s="215" t="s">
        <v>146</v>
      </c>
      <c r="E121" s="216" t="s">
        <v>1016</v>
      </c>
      <c r="F121" s="217" t="s">
        <v>1017</v>
      </c>
      <c r="G121" s="218" t="s">
        <v>212</v>
      </c>
      <c r="H121" s="219">
        <v>2.5</v>
      </c>
      <c r="I121" s="220"/>
      <c r="J121" s="221">
        <f>ROUND(I121*H121,2)</f>
        <v>0</v>
      </c>
      <c r="K121" s="217" t="s">
        <v>41</v>
      </c>
      <c r="L121" s="47"/>
      <c r="M121" s="222" t="s">
        <v>41</v>
      </c>
      <c r="N121" s="223" t="s">
        <v>52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151</v>
      </c>
      <c r="AT121" s="226" t="s">
        <v>146</v>
      </c>
      <c r="AU121" s="226" t="s">
        <v>91</v>
      </c>
      <c r="AY121" s="19" t="s">
        <v>143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89</v>
      </c>
      <c r="BK121" s="227">
        <f>ROUND(I121*H121,2)</f>
        <v>0</v>
      </c>
      <c r="BL121" s="19" t="s">
        <v>151</v>
      </c>
      <c r="BM121" s="226" t="s">
        <v>366</v>
      </c>
    </row>
    <row r="122" s="2" customFormat="1" ht="16.5" customHeight="1">
      <c r="A122" s="41"/>
      <c r="B122" s="42"/>
      <c r="C122" s="215" t="s">
        <v>270</v>
      </c>
      <c r="D122" s="215" t="s">
        <v>146</v>
      </c>
      <c r="E122" s="216" t="s">
        <v>1018</v>
      </c>
      <c r="F122" s="217" t="s">
        <v>1019</v>
      </c>
      <c r="G122" s="218" t="s">
        <v>212</v>
      </c>
      <c r="H122" s="219">
        <v>2.5</v>
      </c>
      <c r="I122" s="220"/>
      <c r="J122" s="221">
        <f>ROUND(I122*H122,2)</f>
        <v>0</v>
      </c>
      <c r="K122" s="217" t="s">
        <v>41</v>
      </c>
      <c r="L122" s="47"/>
      <c r="M122" s="222" t="s">
        <v>41</v>
      </c>
      <c r="N122" s="223" t="s">
        <v>52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151</v>
      </c>
      <c r="AT122" s="226" t="s">
        <v>146</v>
      </c>
      <c r="AU122" s="226" t="s">
        <v>91</v>
      </c>
      <c r="AY122" s="19" t="s">
        <v>143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89</v>
      </c>
      <c r="BK122" s="227">
        <f>ROUND(I122*H122,2)</f>
        <v>0</v>
      </c>
      <c r="BL122" s="19" t="s">
        <v>151</v>
      </c>
      <c r="BM122" s="226" t="s">
        <v>276</v>
      </c>
    </row>
    <row r="123" s="2" customFormat="1" ht="16.5" customHeight="1">
      <c r="A123" s="41"/>
      <c r="B123" s="42"/>
      <c r="C123" s="215" t="s">
        <v>279</v>
      </c>
      <c r="D123" s="215" t="s">
        <v>146</v>
      </c>
      <c r="E123" s="216" t="s">
        <v>1020</v>
      </c>
      <c r="F123" s="217" t="s">
        <v>1021</v>
      </c>
      <c r="G123" s="218" t="s">
        <v>212</v>
      </c>
      <c r="H123" s="219">
        <v>0.5</v>
      </c>
      <c r="I123" s="220"/>
      <c r="J123" s="221">
        <f>ROUND(I123*H123,2)</f>
        <v>0</v>
      </c>
      <c r="K123" s="217" t="s">
        <v>41</v>
      </c>
      <c r="L123" s="47"/>
      <c r="M123" s="222" t="s">
        <v>41</v>
      </c>
      <c r="N123" s="223" t="s">
        <v>52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151</v>
      </c>
      <c r="AT123" s="226" t="s">
        <v>146</v>
      </c>
      <c r="AU123" s="226" t="s">
        <v>91</v>
      </c>
      <c r="AY123" s="19" t="s">
        <v>143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89</v>
      </c>
      <c r="BK123" s="227">
        <f>ROUND(I123*H123,2)</f>
        <v>0</v>
      </c>
      <c r="BL123" s="19" t="s">
        <v>151</v>
      </c>
      <c r="BM123" s="226" t="s">
        <v>390</v>
      </c>
    </row>
    <row r="124" s="2" customFormat="1" ht="16.5" customHeight="1">
      <c r="A124" s="41"/>
      <c r="B124" s="42"/>
      <c r="C124" s="215" t="s">
        <v>286</v>
      </c>
      <c r="D124" s="215" t="s">
        <v>146</v>
      </c>
      <c r="E124" s="216" t="s">
        <v>1022</v>
      </c>
      <c r="F124" s="217" t="s">
        <v>1023</v>
      </c>
      <c r="G124" s="218" t="s">
        <v>212</v>
      </c>
      <c r="H124" s="219">
        <v>0.5</v>
      </c>
      <c r="I124" s="220"/>
      <c r="J124" s="221">
        <f>ROUND(I124*H124,2)</f>
        <v>0</v>
      </c>
      <c r="K124" s="217" t="s">
        <v>41</v>
      </c>
      <c r="L124" s="47"/>
      <c r="M124" s="222" t="s">
        <v>41</v>
      </c>
      <c r="N124" s="223" t="s">
        <v>52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151</v>
      </c>
      <c r="AT124" s="226" t="s">
        <v>146</v>
      </c>
      <c r="AU124" s="226" t="s">
        <v>91</v>
      </c>
      <c r="AY124" s="19" t="s">
        <v>143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89</v>
      </c>
      <c r="BK124" s="227">
        <f>ROUND(I124*H124,2)</f>
        <v>0</v>
      </c>
      <c r="BL124" s="19" t="s">
        <v>151</v>
      </c>
      <c r="BM124" s="226" t="s">
        <v>456</v>
      </c>
    </row>
    <row r="125" s="2" customFormat="1" ht="16.5" customHeight="1">
      <c r="A125" s="41"/>
      <c r="B125" s="42"/>
      <c r="C125" s="215" t="s">
        <v>291</v>
      </c>
      <c r="D125" s="215" t="s">
        <v>146</v>
      </c>
      <c r="E125" s="216" t="s">
        <v>1024</v>
      </c>
      <c r="F125" s="217" t="s">
        <v>1025</v>
      </c>
      <c r="G125" s="218" t="s">
        <v>212</v>
      </c>
      <c r="H125" s="219">
        <v>6.5</v>
      </c>
      <c r="I125" s="220"/>
      <c r="J125" s="221">
        <f>ROUND(I125*H125,2)</f>
        <v>0</v>
      </c>
      <c r="K125" s="217" t="s">
        <v>41</v>
      </c>
      <c r="L125" s="47"/>
      <c r="M125" s="222" t="s">
        <v>41</v>
      </c>
      <c r="N125" s="223" t="s">
        <v>52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151</v>
      </c>
      <c r="AT125" s="226" t="s">
        <v>146</v>
      </c>
      <c r="AU125" s="226" t="s">
        <v>91</v>
      </c>
      <c r="AY125" s="19" t="s">
        <v>143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89</v>
      </c>
      <c r="BK125" s="227">
        <f>ROUND(I125*H125,2)</f>
        <v>0</v>
      </c>
      <c r="BL125" s="19" t="s">
        <v>151</v>
      </c>
      <c r="BM125" s="226" t="s">
        <v>459</v>
      </c>
    </row>
    <row r="126" s="2" customFormat="1" ht="16.5" customHeight="1">
      <c r="A126" s="41"/>
      <c r="B126" s="42"/>
      <c r="C126" s="215" t="s">
        <v>296</v>
      </c>
      <c r="D126" s="215" t="s">
        <v>146</v>
      </c>
      <c r="E126" s="216" t="s">
        <v>1026</v>
      </c>
      <c r="F126" s="217" t="s">
        <v>1027</v>
      </c>
      <c r="G126" s="218" t="s">
        <v>212</v>
      </c>
      <c r="H126" s="219">
        <v>6.5</v>
      </c>
      <c r="I126" s="220"/>
      <c r="J126" s="221">
        <f>ROUND(I126*H126,2)</f>
        <v>0</v>
      </c>
      <c r="K126" s="217" t="s">
        <v>41</v>
      </c>
      <c r="L126" s="47"/>
      <c r="M126" s="222" t="s">
        <v>41</v>
      </c>
      <c r="N126" s="223" t="s">
        <v>52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151</v>
      </c>
      <c r="AT126" s="226" t="s">
        <v>146</v>
      </c>
      <c r="AU126" s="226" t="s">
        <v>91</v>
      </c>
      <c r="AY126" s="19" t="s">
        <v>143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89</v>
      </c>
      <c r="BK126" s="227">
        <f>ROUND(I126*H126,2)</f>
        <v>0</v>
      </c>
      <c r="BL126" s="19" t="s">
        <v>151</v>
      </c>
      <c r="BM126" s="226" t="s">
        <v>462</v>
      </c>
    </row>
    <row r="127" s="2" customFormat="1" ht="16.5" customHeight="1">
      <c r="A127" s="41"/>
      <c r="B127" s="42"/>
      <c r="C127" s="215" t="s">
        <v>7</v>
      </c>
      <c r="D127" s="215" t="s">
        <v>146</v>
      </c>
      <c r="E127" s="216" t="s">
        <v>1028</v>
      </c>
      <c r="F127" s="217" t="s">
        <v>1029</v>
      </c>
      <c r="G127" s="218" t="s">
        <v>198</v>
      </c>
      <c r="H127" s="219">
        <v>4</v>
      </c>
      <c r="I127" s="220"/>
      <c r="J127" s="221">
        <f>ROUND(I127*H127,2)</f>
        <v>0</v>
      </c>
      <c r="K127" s="217" t="s">
        <v>41</v>
      </c>
      <c r="L127" s="47"/>
      <c r="M127" s="222" t="s">
        <v>41</v>
      </c>
      <c r="N127" s="223" t="s">
        <v>52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151</v>
      </c>
      <c r="AT127" s="226" t="s">
        <v>146</v>
      </c>
      <c r="AU127" s="226" t="s">
        <v>91</v>
      </c>
      <c r="AY127" s="19" t="s">
        <v>143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89</v>
      </c>
      <c r="BK127" s="227">
        <f>ROUND(I127*H127,2)</f>
        <v>0</v>
      </c>
      <c r="BL127" s="19" t="s">
        <v>151</v>
      </c>
      <c r="BM127" s="226" t="s">
        <v>465</v>
      </c>
    </row>
    <row r="128" s="2" customFormat="1" ht="16.5" customHeight="1">
      <c r="A128" s="41"/>
      <c r="B128" s="42"/>
      <c r="C128" s="215" t="s">
        <v>312</v>
      </c>
      <c r="D128" s="215" t="s">
        <v>146</v>
      </c>
      <c r="E128" s="216" t="s">
        <v>1030</v>
      </c>
      <c r="F128" s="217" t="s">
        <v>1031</v>
      </c>
      <c r="G128" s="218" t="s">
        <v>198</v>
      </c>
      <c r="H128" s="219">
        <v>3</v>
      </c>
      <c r="I128" s="220"/>
      <c r="J128" s="221">
        <f>ROUND(I128*H128,2)</f>
        <v>0</v>
      </c>
      <c r="K128" s="217" t="s">
        <v>41</v>
      </c>
      <c r="L128" s="47"/>
      <c r="M128" s="222" t="s">
        <v>41</v>
      </c>
      <c r="N128" s="223" t="s">
        <v>52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151</v>
      </c>
      <c r="AT128" s="226" t="s">
        <v>146</v>
      </c>
      <c r="AU128" s="226" t="s">
        <v>91</v>
      </c>
      <c r="AY128" s="19" t="s">
        <v>143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89</v>
      </c>
      <c r="BK128" s="227">
        <f>ROUND(I128*H128,2)</f>
        <v>0</v>
      </c>
      <c r="BL128" s="19" t="s">
        <v>151</v>
      </c>
      <c r="BM128" s="226" t="s">
        <v>468</v>
      </c>
    </row>
    <row r="129" s="2" customFormat="1" ht="16.5" customHeight="1">
      <c r="A129" s="41"/>
      <c r="B129" s="42"/>
      <c r="C129" s="215" t="s">
        <v>318</v>
      </c>
      <c r="D129" s="215" t="s">
        <v>146</v>
      </c>
      <c r="E129" s="216" t="s">
        <v>1032</v>
      </c>
      <c r="F129" s="217" t="s">
        <v>1033</v>
      </c>
      <c r="G129" s="218" t="s">
        <v>198</v>
      </c>
      <c r="H129" s="219">
        <v>1</v>
      </c>
      <c r="I129" s="220"/>
      <c r="J129" s="221">
        <f>ROUND(I129*H129,2)</f>
        <v>0</v>
      </c>
      <c r="K129" s="217" t="s">
        <v>41</v>
      </c>
      <c r="L129" s="47"/>
      <c r="M129" s="222" t="s">
        <v>41</v>
      </c>
      <c r="N129" s="223" t="s">
        <v>52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151</v>
      </c>
      <c r="AT129" s="226" t="s">
        <v>146</v>
      </c>
      <c r="AU129" s="226" t="s">
        <v>91</v>
      </c>
      <c r="AY129" s="19" t="s">
        <v>143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89</v>
      </c>
      <c r="BK129" s="227">
        <f>ROUND(I129*H129,2)</f>
        <v>0</v>
      </c>
      <c r="BL129" s="19" t="s">
        <v>151</v>
      </c>
      <c r="BM129" s="226" t="s">
        <v>471</v>
      </c>
    </row>
    <row r="130" s="2" customFormat="1" ht="16.5" customHeight="1">
      <c r="A130" s="41"/>
      <c r="B130" s="42"/>
      <c r="C130" s="215" t="s">
        <v>328</v>
      </c>
      <c r="D130" s="215" t="s">
        <v>146</v>
      </c>
      <c r="E130" s="216" t="s">
        <v>1034</v>
      </c>
      <c r="F130" s="217" t="s">
        <v>1035</v>
      </c>
      <c r="G130" s="218" t="s">
        <v>198</v>
      </c>
      <c r="H130" s="219">
        <v>4</v>
      </c>
      <c r="I130" s="220"/>
      <c r="J130" s="221">
        <f>ROUND(I130*H130,2)</f>
        <v>0</v>
      </c>
      <c r="K130" s="217" t="s">
        <v>41</v>
      </c>
      <c r="L130" s="47"/>
      <c r="M130" s="222" t="s">
        <v>41</v>
      </c>
      <c r="N130" s="223" t="s">
        <v>52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151</v>
      </c>
      <c r="AT130" s="226" t="s">
        <v>146</v>
      </c>
      <c r="AU130" s="226" t="s">
        <v>91</v>
      </c>
      <c r="AY130" s="19" t="s">
        <v>143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89</v>
      </c>
      <c r="BK130" s="227">
        <f>ROUND(I130*H130,2)</f>
        <v>0</v>
      </c>
      <c r="BL130" s="19" t="s">
        <v>151</v>
      </c>
      <c r="BM130" s="226" t="s">
        <v>474</v>
      </c>
    </row>
    <row r="131" s="2" customFormat="1" ht="16.5" customHeight="1">
      <c r="A131" s="41"/>
      <c r="B131" s="42"/>
      <c r="C131" s="215" t="s">
        <v>335</v>
      </c>
      <c r="D131" s="215" t="s">
        <v>146</v>
      </c>
      <c r="E131" s="216" t="s">
        <v>1036</v>
      </c>
      <c r="F131" s="217" t="s">
        <v>1037</v>
      </c>
      <c r="G131" s="218" t="s">
        <v>198</v>
      </c>
      <c r="H131" s="219">
        <v>2</v>
      </c>
      <c r="I131" s="220"/>
      <c r="J131" s="221">
        <f>ROUND(I131*H131,2)</f>
        <v>0</v>
      </c>
      <c r="K131" s="217" t="s">
        <v>41</v>
      </c>
      <c r="L131" s="47"/>
      <c r="M131" s="222" t="s">
        <v>41</v>
      </c>
      <c r="N131" s="223" t="s">
        <v>52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151</v>
      </c>
      <c r="AT131" s="226" t="s">
        <v>146</v>
      </c>
      <c r="AU131" s="226" t="s">
        <v>91</v>
      </c>
      <c r="AY131" s="19" t="s">
        <v>143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89</v>
      </c>
      <c r="BK131" s="227">
        <f>ROUND(I131*H131,2)</f>
        <v>0</v>
      </c>
      <c r="BL131" s="19" t="s">
        <v>151</v>
      </c>
      <c r="BM131" s="226" t="s">
        <v>477</v>
      </c>
    </row>
    <row r="132" s="2" customFormat="1" ht="16.5" customHeight="1">
      <c r="A132" s="41"/>
      <c r="B132" s="42"/>
      <c r="C132" s="215" t="s">
        <v>340</v>
      </c>
      <c r="D132" s="215" t="s">
        <v>146</v>
      </c>
      <c r="E132" s="216" t="s">
        <v>1038</v>
      </c>
      <c r="F132" s="217" t="s">
        <v>1039</v>
      </c>
      <c r="G132" s="218" t="s">
        <v>198</v>
      </c>
      <c r="H132" s="219">
        <v>2</v>
      </c>
      <c r="I132" s="220"/>
      <c r="J132" s="221">
        <f>ROUND(I132*H132,2)</f>
        <v>0</v>
      </c>
      <c r="K132" s="217" t="s">
        <v>41</v>
      </c>
      <c r="L132" s="47"/>
      <c r="M132" s="222" t="s">
        <v>41</v>
      </c>
      <c r="N132" s="223" t="s">
        <v>52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151</v>
      </c>
      <c r="AT132" s="226" t="s">
        <v>146</v>
      </c>
      <c r="AU132" s="226" t="s">
        <v>91</v>
      </c>
      <c r="AY132" s="19" t="s">
        <v>143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89</v>
      </c>
      <c r="BK132" s="227">
        <f>ROUND(I132*H132,2)</f>
        <v>0</v>
      </c>
      <c r="BL132" s="19" t="s">
        <v>151</v>
      </c>
      <c r="BM132" s="226" t="s">
        <v>480</v>
      </c>
    </row>
    <row r="133" s="2" customFormat="1" ht="16.5" customHeight="1">
      <c r="A133" s="41"/>
      <c r="B133" s="42"/>
      <c r="C133" s="215" t="s">
        <v>347</v>
      </c>
      <c r="D133" s="215" t="s">
        <v>146</v>
      </c>
      <c r="E133" s="216" t="s">
        <v>1040</v>
      </c>
      <c r="F133" s="217" t="s">
        <v>1041</v>
      </c>
      <c r="G133" s="218" t="s">
        <v>198</v>
      </c>
      <c r="H133" s="219">
        <v>8</v>
      </c>
      <c r="I133" s="220"/>
      <c r="J133" s="221">
        <f>ROUND(I133*H133,2)</f>
        <v>0</v>
      </c>
      <c r="K133" s="217" t="s">
        <v>41</v>
      </c>
      <c r="L133" s="47"/>
      <c r="M133" s="222" t="s">
        <v>41</v>
      </c>
      <c r="N133" s="223" t="s">
        <v>52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151</v>
      </c>
      <c r="AT133" s="226" t="s">
        <v>146</v>
      </c>
      <c r="AU133" s="226" t="s">
        <v>91</v>
      </c>
      <c r="AY133" s="19" t="s">
        <v>143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89</v>
      </c>
      <c r="BK133" s="227">
        <f>ROUND(I133*H133,2)</f>
        <v>0</v>
      </c>
      <c r="BL133" s="19" t="s">
        <v>151</v>
      </c>
      <c r="BM133" s="226" t="s">
        <v>483</v>
      </c>
    </row>
    <row r="134" s="2" customFormat="1" ht="16.5" customHeight="1">
      <c r="A134" s="41"/>
      <c r="B134" s="42"/>
      <c r="C134" s="215" t="s">
        <v>352</v>
      </c>
      <c r="D134" s="215" t="s">
        <v>146</v>
      </c>
      <c r="E134" s="216" t="s">
        <v>1042</v>
      </c>
      <c r="F134" s="217" t="s">
        <v>1043</v>
      </c>
      <c r="G134" s="218" t="s">
        <v>198</v>
      </c>
      <c r="H134" s="219">
        <v>2</v>
      </c>
      <c r="I134" s="220"/>
      <c r="J134" s="221">
        <f>ROUND(I134*H134,2)</f>
        <v>0</v>
      </c>
      <c r="K134" s="217" t="s">
        <v>41</v>
      </c>
      <c r="L134" s="47"/>
      <c r="M134" s="222" t="s">
        <v>41</v>
      </c>
      <c r="N134" s="223" t="s">
        <v>52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151</v>
      </c>
      <c r="AT134" s="226" t="s">
        <v>146</v>
      </c>
      <c r="AU134" s="226" t="s">
        <v>91</v>
      </c>
      <c r="AY134" s="19" t="s">
        <v>143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89</v>
      </c>
      <c r="BK134" s="227">
        <f>ROUND(I134*H134,2)</f>
        <v>0</v>
      </c>
      <c r="BL134" s="19" t="s">
        <v>151</v>
      </c>
      <c r="BM134" s="226" t="s">
        <v>488</v>
      </c>
    </row>
    <row r="135" s="2" customFormat="1" ht="16.5" customHeight="1">
      <c r="A135" s="41"/>
      <c r="B135" s="42"/>
      <c r="C135" s="215" t="s">
        <v>357</v>
      </c>
      <c r="D135" s="215" t="s">
        <v>146</v>
      </c>
      <c r="E135" s="216" t="s">
        <v>1044</v>
      </c>
      <c r="F135" s="217" t="s">
        <v>1045</v>
      </c>
      <c r="G135" s="218" t="s">
        <v>198</v>
      </c>
      <c r="H135" s="219">
        <v>6</v>
      </c>
      <c r="I135" s="220"/>
      <c r="J135" s="221">
        <f>ROUND(I135*H135,2)</f>
        <v>0</v>
      </c>
      <c r="K135" s="217" t="s">
        <v>41</v>
      </c>
      <c r="L135" s="47"/>
      <c r="M135" s="222" t="s">
        <v>41</v>
      </c>
      <c r="N135" s="223" t="s">
        <v>52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151</v>
      </c>
      <c r="AT135" s="226" t="s">
        <v>146</v>
      </c>
      <c r="AU135" s="226" t="s">
        <v>91</v>
      </c>
      <c r="AY135" s="19" t="s">
        <v>143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89</v>
      </c>
      <c r="BK135" s="227">
        <f>ROUND(I135*H135,2)</f>
        <v>0</v>
      </c>
      <c r="BL135" s="19" t="s">
        <v>151</v>
      </c>
      <c r="BM135" s="226" t="s">
        <v>491</v>
      </c>
    </row>
    <row r="136" s="2" customFormat="1" ht="16.5" customHeight="1">
      <c r="A136" s="41"/>
      <c r="B136" s="42"/>
      <c r="C136" s="215" t="s">
        <v>366</v>
      </c>
      <c r="D136" s="215" t="s">
        <v>146</v>
      </c>
      <c r="E136" s="216" t="s">
        <v>1046</v>
      </c>
      <c r="F136" s="217" t="s">
        <v>1047</v>
      </c>
      <c r="G136" s="218" t="s">
        <v>198</v>
      </c>
      <c r="H136" s="219">
        <v>2</v>
      </c>
      <c r="I136" s="220"/>
      <c r="J136" s="221">
        <f>ROUND(I136*H136,2)</f>
        <v>0</v>
      </c>
      <c r="K136" s="217" t="s">
        <v>41</v>
      </c>
      <c r="L136" s="47"/>
      <c r="M136" s="222" t="s">
        <v>41</v>
      </c>
      <c r="N136" s="223" t="s">
        <v>52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151</v>
      </c>
      <c r="AT136" s="226" t="s">
        <v>146</v>
      </c>
      <c r="AU136" s="226" t="s">
        <v>91</v>
      </c>
      <c r="AY136" s="19" t="s">
        <v>143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89</v>
      </c>
      <c r="BK136" s="227">
        <f>ROUND(I136*H136,2)</f>
        <v>0</v>
      </c>
      <c r="BL136" s="19" t="s">
        <v>151</v>
      </c>
      <c r="BM136" s="226" t="s">
        <v>494</v>
      </c>
    </row>
    <row r="137" s="2" customFormat="1" ht="16.5" customHeight="1">
      <c r="A137" s="41"/>
      <c r="B137" s="42"/>
      <c r="C137" s="215" t="s">
        <v>369</v>
      </c>
      <c r="D137" s="215" t="s">
        <v>146</v>
      </c>
      <c r="E137" s="216" t="s">
        <v>1048</v>
      </c>
      <c r="F137" s="217" t="s">
        <v>1049</v>
      </c>
      <c r="G137" s="218" t="s">
        <v>198</v>
      </c>
      <c r="H137" s="219">
        <v>2</v>
      </c>
      <c r="I137" s="220"/>
      <c r="J137" s="221">
        <f>ROUND(I137*H137,2)</f>
        <v>0</v>
      </c>
      <c r="K137" s="217" t="s">
        <v>41</v>
      </c>
      <c r="L137" s="47"/>
      <c r="M137" s="222" t="s">
        <v>41</v>
      </c>
      <c r="N137" s="223" t="s">
        <v>52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151</v>
      </c>
      <c r="AT137" s="226" t="s">
        <v>146</v>
      </c>
      <c r="AU137" s="226" t="s">
        <v>91</v>
      </c>
      <c r="AY137" s="19" t="s">
        <v>143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89</v>
      </c>
      <c r="BK137" s="227">
        <f>ROUND(I137*H137,2)</f>
        <v>0</v>
      </c>
      <c r="BL137" s="19" t="s">
        <v>151</v>
      </c>
      <c r="BM137" s="226" t="s">
        <v>346</v>
      </c>
    </row>
    <row r="138" s="2" customFormat="1" ht="16.5" customHeight="1">
      <c r="A138" s="41"/>
      <c r="B138" s="42"/>
      <c r="C138" s="215" t="s">
        <v>276</v>
      </c>
      <c r="D138" s="215" t="s">
        <v>146</v>
      </c>
      <c r="E138" s="216" t="s">
        <v>1050</v>
      </c>
      <c r="F138" s="217" t="s">
        <v>1051</v>
      </c>
      <c r="G138" s="218" t="s">
        <v>198</v>
      </c>
      <c r="H138" s="219">
        <v>4</v>
      </c>
      <c r="I138" s="220"/>
      <c r="J138" s="221">
        <f>ROUND(I138*H138,2)</f>
        <v>0</v>
      </c>
      <c r="K138" s="217" t="s">
        <v>41</v>
      </c>
      <c r="L138" s="47"/>
      <c r="M138" s="222" t="s">
        <v>41</v>
      </c>
      <c r="N138" s="223" t="s">
        <v>52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151</v>
      </c>
      <c r="AT138" s="226" t="s">
        <v>146</v>
      </c>
      <c r="AU138" s="226" t="s">
        <v>91</v>
      </c>
      <c r="AY138" s="19" t="s">
        <v>143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89</v>
      </c>
      <c r="BK138" s="227">
        <f>ROUND(I138*H138,2)</f>
        <v>0</v>
      </c>
      <c r="BL138" s="19" t="s">
        <v>151</v>
      </c>
      <c r="BM138" s="226" t="s">
        <v>501</v>
      </c>
    </row>
    <row r="139" s="2" customFormat="1" ht="16.5" customHeight="1">
      <c r="A139" s="41"/>
      <c r="B139" s="42"/>
      <c r="C139" s="215" t="s">
        <v>383</v>
      </c>
      <c r="D139" s="215" t="s">
        <v>146</v>
      </c>
      <c r="E139" s="216" t="s">
        <v>1052</v>
      </c>
      <c r="F139" s="217" t="s">
        <v>1053</v>
      </c>
      <c r="G139" s="218" t="s">
        <v>198</v>
      </c>
      <c r="H139" s="219">
        <v>2</v>
      </c>
      <c r="I139" s="220"/>
      <c r="J139" s="221">
        <f>ROUND(I139*H139,2)</f>
        <v>0</v>
      </c>
      <c r="K139" s="217" t="s">
        <v>41</v>
      </c>
      <c r="L139" s="47"/>
      <c r="M139" s="222" t="s">
        <v>41</v>
      </c>
      <c r="N139" s="223" t="s">
        <v>52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151</v>
      </c>
      <c r="AT139" s="226" t="s">
        <v>146</v>
      </c>
      <c r="AU139" s="226" t="s">
        <v>91</v>
      </c>
      <c r="AY139" s="19" t="s">
        <v>143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89</v>
      </c>
      <c r="BK139" s="227">
        <f>ROUND(I139*H139,2)</f>
        <v>0</v>
      </c>
      <c r="BL139" s="19" t="s">
        <v>151</v>
      </c>
      <c r="BM139" s="226" t="s">
        <v>504</v>
      </c>
    </row>
    <row r="140" s="2" customFormat="1" ht="16.5" customHeight="1">
      <c r="A140" s="41"/>
      <c r="B140" s="42"/>
      <c r="C140" s="215" t="s">
        <v>390</v>
      </c>
      <c r="D140" s="215" t="s">
        <v>146</v>
      </c>
      <c r="E140" s="216" t="s">
        <v>1054</v>
      </c>
      <c r="F140" s="217" t="s">
        <v>1055</v>
      </c>
      <c r="G140" s="218" t="s">
        <v>198</v>
      </c>
      <c r="H140" s="219">
        <v>2</v>
      </c>
      <c r="I140" s="220"/>
      <c r="J140" s="221">
        <f>ROUND(I140*H140,2)</f>
        <v>0</v>
      </c>
      <c r="K140" s="217" t="s">
        <v>41</v>
      </c>
      <c r="L140" s="47"/>
      <c r="M140" s="222" t="s">
        <v>41</v>
      </c>
      <c r="N140" s="223" t="s">
        <v>52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151</v>
      </c>
      <c r="AT140" s="226" t="s">
        <v>146</v>
      </c>
      <c r="AU140" s="226" t="s">
        <v>91</v>
      </c>
      <c r="AY140" s="19" t="s">
        <v>143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89</v>
      </c>
      <c r="BK140" s="227">
        <f>ROUND(I140*H140,2)</f>
        <v>0</v>
      </c>
      <c r="BL140" s="19" t="s">
        <v>151</v>
      </c>
      <c r="BM140" s="226" t="s">
        <v>507</v>
      </c>
    </row>
    <row r="141" s="2" customFormat="1" ht="16.5" customHeight="1">
      <c r="A141" s="41"/>
      <c r="B141" s="42"/>
      <c r="C141" s="215" t="s">
        <v>508</v>
      </c>
      <c r="D141" s="215" t="s">
        <v>146</v>
      </c>
      <c r="E141" s="216" t="s">
        <v>1056</v>
      </c>
      <c r="F141" s="217" t="s">
        <v>1057</v>
      </c>
      <c r="G141" s="218" t="s">
        <v>198</v>
      </c>
      <c r="H141" s="219">
        <v>8</v>
      </c>
      <c r="I141" s="220"/>
      <c r="J141" s="221">
        <f>ROUND(I141*H141,2)</f>
        <v>0</v>
      </c>
      <c r="K141" s="217" t="s">
        <v>41</v>
      </c>
      <c r="L141" s="47"/>
      <c r="M141" s="222" t="s">
        <v>41</v>
      </c>
      <c r="N141" s="223" t="s">
        <v>52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151</v>
      </c>
      <c r="AT141" s="226" t="s">
        <v>146</v>
      </c>
      <c r="AU141" s="226" t="s">
        <v>91</v>
      </c>
      <c r="AY141" s="19" t="s">
        <v>143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89</v>
      </c>
      <c r="BK141" s="227">
        <f>ROUND(I141*H141,2)</f>
        <v>0</v>
      </c>
      <c r="BL141" s="19" t="s">
        <v>151</v>
      </c>
      <c r="BM141" s="226" t="s">
        <v>511</v>
      </c>
    </row>
    <row r="142" s="2" customFormat="1" ht="16.5" customHeight="1">
      <c r="A142" s="41"/>
      <c r="B142" s="42"/>
      <c r="C142" s="215" t="s">
        <v>456</v>
      </c>
      <c r="D142" s="215" t="s">
        <v>146</v>
      </c>
      <c r="E142" s="216" t="s">
        <v>1058</v>
      </c>
      <c r="F142" s="217" t="s">
        <v>1059</v>
      </c>
      <c r="G142" s="218" t="s">
        <v>198</v>
      </c>
      <c r="H142" s="219">
        <v>4</v>
      </c>
      <c r="I142" s="220"/>
      <c r="J142" s="221">
        <f>ROUND(I142*H142,2)</f>
        <v>0</v>
      </c>
      <c r="K142" s="217" t="s">
        <v>41</v>
      </c>
      <c r="L142" s="47"/>
      <c r="M142" s="222" t="s">
        <v>41</v>
      </c>
      <c r="N142" s="223" t="s">
        <v>52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151</v>
      </c>
      <c r="AT142" s="226" t="s">
        <v>146</v>
      </c>
      <c r="AU142" s="226" t="s">
        <v>91</v>
      </c>
      <c r="AY142" s="19" t="s">
        <v>143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89</v>
      </c>
      <c r="BK142" s="227">
        <f>ROUND(I142*H142,2)</f>
        <v>0</v>
      </c>
      <c r="BL142" s="19" t="s">
        <v>151</v>
      </c>
      <c r="BM142" s="226" t="s">
        <v>514</v>
      </c>
    </row>
    <row r="143" s="2" customFormat="1" ht="16.5" customHeight="1">
      <c r="A143" s="41"/>
      <c r="B143" s="42"/>
      <c r="C143" s="215" t="s">
        <v>515</v>
      </c>
      <c r="D143" s="215" t="s">
        <v>146</v>
      </c>
      <c r="E143" s="216" t="s">
        <v>1060</v>
      </c>
      <c r="F143" s="217" t="s">
        <v>1061</v>
      </c>
      <c r="G143" s="218" t="s">
        <v>198</v>
      </c>
      <c r="H143" s="219">
        <v>2</v>
      </c>
      <c r="I143" s="220"/>
      <c r="J143" s="221">
        <f>ROUND(I143*H143,2)</f>
        <v>0</v>
      </c>
      <c r="K143" s="217" t="s">
        <v>41</v>
      </c>
      <c r="L143" s="47"/>
      <c r="M143" s="222" t="s">
        <v>41</v>
      </c>
      <c r="N143" s="223" t="s">
        <v>52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151</v>
      </c>
      <c r="AT143" s="226" t="s">
        <v>146</v>
      </c>
      <c r="AU143" s="226" t="s">
        <v>91</v>
      </c>
      <c r="AY143" s="19" t="s">
        <v>143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89</v>
      </c>
      <c r="BK143" s="227">
        <f>ROUND(I143*H143,2)</f>
        <v>0</v>
      </c>
      <c r="BL143" s="19" t="s">
        <v>151</v>
      </c>
      <c r="BM143" s="226" t="s">
        <v>518</v>
      </c>
    </row>
    <row r="144" s="2" customFormat="1" ht="16.5" customHeight="1">
      <c r="A144" s="41"/>
      <c r="B144" s="42"/>
      <c r="C144" s="215" t="s">
        <v>459</v>
      </c>
      <c r="D144" s="215" t="s">
        <v>146</v>
      </c>
      <c r="E144" s="216" t="s">
        <v>1062</v>
      </c>
      <c r="F144" s="217" t="s">
        <v>1063</v>
      </c>
      <c r="G144" s="218" t="s">
        <v>198</v>
      </c>
      <c r="H144" s="219">
        <v>2</v>
      </c>
      <c r="I144" s="220"/>
      <c r="J144" s="221">
        <f>ROUND(I144*H144,2)</f>
        <v>0</v>
      </c>
      <c r="K144" s="217" t="s">
        <v>41</v>
      </c>
      <c r="L144" s="47"/>
      <c r="M144" s="222" t="s">
        <v>41</v>
      </c>
      <c r="N144" s="223" t="s">
        <v>52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151</v>
      </c>
      <c r="AT144" s="226" t="s">
        <v>146</v>
      </c>
      <c r="AU144" s="226" t="s">
        <v>91</v>
      </c>
      <c r="AY144" s="19" t="s">
        <v>143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89</v>
      </c>
      <c r="BK144" s="227">
        <f>ROUND(I144*H144,2)</f>
        <v>0</v>
      </c>
      <c r="BL144" s="19" t="s">
        <v>151</v>
      </c>
      <c r="BM144" s="226" t="s">
        <v>521</v>
      </c>
    </row>
    <row r="145" s="2" customFormat="1" ht="16.5" customHeight="1">
      <c r="A145" s="41"/>
      <c r="B145" s="42"/>
      <c r="C145" s="215" t="s">
        <v>522</v>
      </c>
      <c r="D145" s="215" t="s">
        <v>146</v>
      </c>
      <c r="E145" s="216" t="s">
        <v>1064</v>
      </c>
      <c r="F145" s="217" t="s">
        <v>1065</v>
      </c>
      <c r="G145" s="218" t="s">
        <v>212</v>
      </c>
      <c r="H145" s="219">
        <v>12.5</v>
      </c>
      <c r="I145" s="220"/>
      <c r="J145" s="221">
        <f>ROUND(I145*H145,2)</f>
        <v>0</v>
      </c>
      <c r="K145" s="217" t="s">
        <v>41</v>
      </c>
      <c r="L145" s="47"/>
      <c r="M145" s="222" t="s">
        <v>41</v>
      </c>
      <c r="N145" s="223" t="s">
        <v>52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151</v>
      </c>
      <c r="AT145" s="226" t="s">
        <v>146</v>
      </c>
      <c r="AU145" s="226" t="s">
        <v>91</v>
      </c>
      <c r="AY145" s="19" t="s">
        <v>143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89</v>
      </c>
      <c r="BK145" s="227">
        <f>ROUND(I145*H145,2)</f>
        <v>0</v>
      </c>
      <c r="BL145" s="19" t="s">
        <v>151</v>
      </c>
      <c r="BM145" s="226" t="s">
        <v>525</v>
      </c>
    </row>
    <row r="146" s="2" customFormat="1" ht="16.5" customHeight="1">
      <c r="A146" s="41"/>
      <c r="B146" s="42"/>
      <c r="C146" s="215" t="s">
        <v>462</v>
      </c>
      <c r="D146" s="215" t="s">
        <v>146</v>
      </c>
      <c r="E146" s="216" t="s">
        <v>1066</v>
      </c>
      <c r="F146" s="217" t="s">
        <v>1067</v>
      </c>
      <c r="G146" s="218" t="s">
        <v>198</v>
      </c>
      <c r="H146" s="219">
        <v>1</v>
      </c>
      <c r="I146" s="220"/>
      <c r="J146" s="221">
        <f>ROUND(I146*H146,2)</f>
        <v>0</v>
      </c>
      <c r="K146" s="217" t="s">
        <v>41</v>
      </c>
      <c r="L146" s="47"/>
      <c r="M146" s="222" t="s">
        <v>41</v>
      </c>
      <c r="N146" s="223" t="s">
        <v>52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151</v>
      </c>
      <c r="AT146" s="226" t="s">
        <v>146</v>
      </c>
      <c r="AU146" s="226" t="s">
        <v>91</v>
      </c>
      <c r="AY146" s="19" t="s">
        <v>143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89</v>
      </c>
      <c r="BK146" s="227">
        <f>ROUND(I146*H146,2)</f>
        <v>0</v>
      </c>
      <c r="BL146" s="19" t="s">
        <v>151</v>
      </c>
      <c r="BM146" s="226" t="s">
        <v>528</v>
      </c>
    </row>
    <row r="147" s="2" customFormat="1" ht="16.5" customHeight="1">
      <c r="A147" s="41"/>
      <c r="B147" s="42"/>
      <c r="C147" s="215" t="s">
        <v>529</v>
      </c>
      <c r="D147" s="215" t="s">
        <v>146</v>
      </c>
      <c r="E147" s="216" t="s">
        <v>1068</v>
      </c>
      <c r="F147" s="217" t="s">
        <v>1069</v>
      </c>
      <c r="G147" s="218" t="s">
        <v>212</v>
      </c>
      <c r="H147" s="219">
        <v>15</v>
      </c>
      <c r="I147" s="220"/>
      <c r="J147" s="221">
        <f>ROUND(I147*H147,2)</f>
        <v>0</v>
      </c>
      <c r="K147" s="217" t="s">
        <v>41</v>
      </c>
      <c r="L147" s="47"/>
      <c r="M147" s="222" t="s">
        <v>41</v>
      </c>
      <c r="N147" s="223" t="s">
        <v>52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151</v>
      </c>
      <c r="AT147" s="226" t="s">
        <v>146</v>
      </c>
      <c r="AU147" s="226" t="s">
        <v>91</v>
      </c>
      <c r="AY147" s="19" t="s">
        <v>143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89</v>
      </c>
      <c r="BK147" s="227">
        <f>ROUND(I147*H147,2)</f>
        <v>0</v>
      </c>
      <c r="BL147" s="19" t="s">
        <v>151</v>
      </c>
      <c r="BM147" s="226" t="s">
        <v>532</v>
      </c>
    </row>
    <row r="148" s="12" customFormat="1" ht="22.8" customHeight="1">
      <c r="A148" s="12"/>
      <c r="B148" s="199"/>
      <c r="C148" s="200"/>
      <c r="D148" s="201" t="s">
        <v>80</v>
      </c>
      <c r="E148" s="213" t="s">
        <v>1070</v>
      </c>
      <c r="F148" s="213" t="s">
        <v>1071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SUM(P149:P154)</f>
        <v>0</v>
      </c>
      <c r="Q148" s="207"/>
      <c r="R148" s="208">
        <f>SUM(R149:R154)</f>
        <v>0</v>
      </c>
      <c r="S148" s="207"/>
      <c r="T148" s="209">
        <f>SUM(T149:T154)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89</v>
      </c>
      <c r="AT148" s="211" t="s">
        <v>80</v>
      </c>
      <c r="AU148" s="211" t="s">
        <v>89</v>
      </c>
      <c r="AY148" s="210" t="s">
        <v>143</v>
      </c>
      <c r="BK148" s="212">
        <f>SUM(BK149:BK154)</f>
        <v>0</v>
      </c>
    </row>
    <row r="149" s="2" customFormat="1" ht="16.5" customHeight="1">
      <c r="A149" s="41"/>
      <c r="B149" s="42"/>
      <c r="C149" s="215" t="s">
        <v>465</v>
      </c>
      <c r="D149" s="215" t="s">
        <v>146</v>
      </c>
      <c r="E149" s="216" t="s">
        <v>1072</v>
      </c>
      <c r="F149" s="217" t="s">
        <v>1073</v>
      </c>
      <c r="G149" s="218" t="s">
        <v>198</v>
      </c>
      <c r="H149" s="219">
        <v>6</v>
      </c>
      <c r="I149" s="220"/>
      <c r="J149" s="221">
        <f>ROUND(I149*H149,2)</f>
        <v>0</v>
      </c>
      <c r="K149" s="217" t="s">
        <v>41</v>
      </c>
      <c r="L149" s="47"/>
      <c r="M149" s="222" t="s">
        <v>41</v>
      </c>
      <c r="N149" s="223" t="s">
        <v>52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151</v>
      </c>
      <c r="AT149" s="226" t="s">
        <v>146</v>
      </c>
      <c r="AU149" s="226" t="s">
        <v>91</v>
      </c>
      <c r="AY149" s="19" t="s">
        <v>143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9" t="s">
        <v>89</v>
      </c>
      <c r="BK149" s="227">
        <f>ROUND(I149*H149,2)</f>
        <v>0</v>
      </c>
      <c r="BL149" s="19" t="s">
        <v>151</v>
      </c>
      <c r="BM149" s="226" t="s">
        <v>535</v>
      </c>
    </row>
    <row r="150" s="2" customFormat="1" ht="16.5" customHeight="1">
      <c r="A150" s="41"/>
      <c r="B150" s="42"/>
      <c r="C150" s="215" t="s">
        <v>536</v>
      </c>
      <c r="D150" s="215" t="s">
        <v>146</v>
      </c>
      <c r="E150" s="216" t="s">
        <v>1074</v>
      </c>
      <c r="F150" s="217" t="s">
        <v>1075</v>
      </c>
      <c r="G150" s="218" t="s">
        <v>198</v>
      </c>
      <c r="H150" s="219">
        <v>2</v>
      </c>
      <c r="I150" s="220"/>
      <c r="J150" s="221">
        <f>ROUND(I150*H150,2)</f>
        <v>0</v>
      </c>
      <c r="K150" s="217" t="s">
        <v>41</v>
      </c>
      <c r="L150" s="47"/>
      <c r="M150" s="222" t="s">
        <v>41</v>
      </c>
      <c r="N150" s="223" t="s">
        <v>52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151</v>
      </c>
      <c r="AT150" s="226" t="s">
        <v>146</v>
      </c>
      <c r="AU150" s="226" t="s">
        <v>91</v>
      </c>
      <c r="AY150" s="19" t="s">
        <v>143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89</v>
      </c>
      <c r="BK150" s="227">
        <f>ROUND(I150*H150,2)</f>
        <v>0</v>
      </c>
      <c r="BL150" s="19" t="s">
        <v>151</v>
      </c>
      <c r="BM150" s="226" t="s">
        <v>539</v>
      </c>
    </row>
    <row r="151" s="2" customFormat="1" ht="16.5" customHeight="1">
      <c r="A151" s="41"/>
      <c r="B151" s="42"/>
      <c r="C151" s="215" t="s">
        <v>468</v>
      </c>
      <c r="D151" s="215" t="s">
        <v>146</v>
      </c>
      <c r="E151" s="216" t="s">
        <v>1076</v>
      </c>
      <c r="F151" s="217" t="s">
        <v>1077</v>
      </c>
      <c r="G151" s="218" t="s">
        <v>198</v>
      </c>
      <c r="H151" s="219">
        <v>2</v>
      </c>
      <c r="I151" s="220"/>
      <c r="J151" s="221">
        <f>ROUND(I151*H151,2)</f>
        <v>0</v>
      </c>
      <c r="K151" s="217" t="s">
        <v>41</v>
      </c>
      <c r="L151" s="47"/>
      <c r="M151" s="222" t="s">
        <v>41</v>
      </c>
      <c r="N151" s="223" t="s">
        <v>52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151</v>
      </c>
      <c r="AT151" s="226" t="s">
        <v>146</v>
      </c>
      <c r="AU151" s="226" t="s">
        <v>91</v>
      </c>
      <c r="AY151" s="19" t="s">
        <v>143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89</v>
      </c>
      <c r="BK151" s="227">
        <f>ROUND(I151*H151,2)</f>
        <v>0</v>
      </c>
      <c r="BL151" s="19" t="s">
        <v>151</v>
      </c>
      <c r="BM151" s="226" t="s">
        <v>542</v>
      </c>
    </row>
    <row r="152" s="2" customFormat="1" ht="16.5" customHeight="1">
      <c r="A152" s="41"/>
      <c r="B152" s="42"/>
      <c r="C152" s="215" t="s">
        <v>543</v>
      </c>
      <c r="D152" s="215" t="s">
        <v>146</v>
      </c>
      <c r="E152" s="216" t="s">
        <v>1078</v>
      </c>
      <c r="F152" s="217" t="s">
        <v>1079</v>
      </c>
      <c r="G152" s="218" t="s">
        <v>198</v>
      </c>
      <c r="H152" s="219">
        <v>2</v>
      </c>
      <c r="I152" s="220"/>
      <c r="J152" s="221">
        <f>ROUND(I152*H152,2)</f>
        <v>0</v>
      </c>
      <c r="K152" s="217" t="s">
        <v>41</v>
      </c>
      <c r="L152" s="47"/>
      <c r="M152" s="222" t="s">
        <v>41</v>
      </c>
      <c r="N152" s="223" t="s">
        <v>52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151</v>
      </c>
      <c r="AT152" s="226" t="s">
        <v>146</v>
      </c>
      <c r="AU152" s="226" t="s">
        <v>91</v>
      </c>
      <c r="AY152" s="19" t="s">
        <v>143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89</v>
      </c>
      <c r="BK152" s="227">
        <f>ROUND(I152*H152,2)</f>
        <v>0</v>
      </c>
      <c r="BL152" s="19" t="s">
        <v>151</v>
      </c>
      <c r="BM152" s="226" t="s">
        <v>546</v>
      </c>
    </row>
    <row r="153" s="2" customFormat="1" ht="16.5" customHeight="1">
      <c r="A153" s="41"/>
      <c r="B153" s="42"/>
      <c r="C153" s="215" t="s">
        <v>471</v>
      </c>
      <c r="D153" s="215" t="s">
        <v>146</v>
      </c>
      <c r="E153" s="216" t="s">
        <v>1080</v>
      </c>
      <c r="F153" s="217" t="s">
        <v>1081</v>
      </c>
      <c r="G153" s="218" t="s">
        <v>198</v>
      </c>
      <c r="H153" s="219">
        <v>2</v>
      </c>
      <c r="I153" s="220"/>
      <c r="J153" s="221">
        <f>ROUND(I153*H153,2)</f>
        <v>0</v>
      </c>
      <c r="K153" s="217" t="s">
        <v>41</v>
      </c>
      <c r="L153" s="47"/>
      <c r="M153" s="222" t="s">
        <v>41</v>
      </c>
      <c r="N153" s="223" t="s">
        <v>52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151</v>
      </c>
      <c r="AT153" s="226" t="s">
        <v>146</v>
      </c>
      <c r="AU153" s="226" t="s">
        <v>91</v>
      </c>
      <c r="AY153" s="19" t="s">
        <v>143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89</v>
      </c>
      <c r="BK153" s="227">
        <f>ROUND(I153*H153,2)</f>
        <v>0</v>
      </c>
      <c r="BL153" s="19" t="s">
        <v>151</v>
      </c>
      <c r="BM153" s="226" t="s">
        <v>549</v>
      </c>
    </row>
    <row r="154" s="2" customFormat="1" ht="16.5" customHeight="1">
      <c r="A154" s="41"/>
      <c r="B154" s="42"/>
      <c r="C154" s="215" t="s">
        <v>550</v>
      </c>
      <c r="D154" s="215" t="s">
        <v>146</v>
      </c>
      <c r="E154" s="216" t="s">
        <v>1082</v>
      </c>
      <c r="F154" s="217" t="s">
        <v>1083</v>
      </c>
      <c r="G154" s="218" t="s">
        <v>198</v>
      </c>
      <c r="H154" s="219">
        <v>2</v>
      </c>
      <c r="I154" s="220"/>
      <c r="J154" s="221">
        <f>ROUND(I154*H154,2)</f>
        <v>0</v>
      </c>
      <c r="K154" s="217" t="s">
        <v>41</v>
      </c>
      <c r="L154" s="47"/>
      <c r="M154" s="222" t="s">
        <v>41</v>
      </c>
      <c r="N154" s="223" t="s">
        <v>52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151</v>
      </c>
      <c r="AT154" s="226" t="s">
        <v>146</v>
      </c>
      <c r="AU154" s="226" t="s">
        <v>91</v>
      </c>
      <c r="AY154" s="19" t="s">
        <v>143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89</v>
      </c>
      <c r="BK154" s="227">
        <f>ROUND(I154*H154,2)</f>
        <v>0</v>
      </c>
      <c r="BL154" s="19" t="s">
        <v>151</v>
      </c>
      <c r="BM154" s="226" t="s">
        <v>553</v>
      </c>
    </row>
    <row r="155" s="12" customFormat="1" ht="25.92" customHeight="1">
      <c r="A155" s="12"/>
      <c r="B155" s="199"/>
      <c r="C155" s="200"/>
      <c r="D155" s="201" t="s">
        <v>80</v>
      </c>
      <c r="E155" s="202" t="s">
        <v>1084</v>
      </c>
      <c r="F155" s="202" t="s">
        <v>1085</v>
      </c>
      <c r="G155" s="200"/>
      <c r="H155" s="200"/>
      <c r="I155" s="203"/>
      <c r="J155" s="204">
        <f>BK155</f>
        <v>0</v>
      </c>
      <c r="K155" s="200"/>
      <c r="L155" s="205"/>
      <c r="M155" s="206"/>
      <c r="N155" s="207"/>
      <c r="O155" s="207"/>
      <c r="P155" s="208">
        <f>P156+P158</f>
        <v>0</v>
      </c>
      <c r="Q155" s="207"/>
      <c r="R155" s="208">
        <f>R156+R158</f>
        <v>0</v>
      </c>
      <c r="S155" s="207"/>
      <c r="T155" s="209">
        <f>T156+T158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0" t="s">
        <v>151</v>
      </c>
      <c r="AT155" s="211" t="s">
        <v>80</v>
      </c>
      <c r="AU155" s="211" t="s">
        <v>81</v>
      </c>
      <c r="AY155" s="210" t="s">
        <v>143</v>
      </c>
      <c r="BK155" s="212">
        <f>BK156+BK158</f>
        <v>0</v>
      </c>
    </row>
    <row r="156" s="12" customFormat="1" ht="22.8" customHeight="1">
      <c r="A156" s="12"/>
      <c r="B156" s="199"/>
      <c r="C156" s="200"/>
      <c r="D156" s="201" t="s">
        <v>80</v>
      </c>
      <c r="E156" s="213" t="s">
        <v>1086</v>
      </c>
      <c r="F156" s="213" t="s">
        <v>388</v>
      </c>
      <c r="G156" s="200"/>
      <c r="H156" s="200"/>
      <c r="I156" s="203"/>
      <c r="J156" s="214">
        <f>BK156</f>
        <v>0</v>
      </c>
      <c r="K156" s="200"/>
      <c r="L156" s="205"/>
      <c r="M156" s="206"/>
      <c r="N156" s="207"/>
      <c r="O156" s="207"/>
      <c r="P156" s="208">
        <f>P157</f>
        <v>0</v>
      </c>
      <c r="Q156" s="207"/>
      <c r="R156" s="208">
        <f>R157</f>
        <v>0</v>
      </c>
      <c r="S156" s="207"/>
      <c r="T156" s="209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89</v>
      </c>
      <c r="AT156" s="211" t="s">
        <v>80</v>
      </c>
      <c r="AU156" s="211" t="s">
        <v>89</v>
      </c>
      <c r="AY156" s="210" t="s">
        <v>143</v>
      </c>
      <c r="BK156" s="212">
        <f>BK157</f>
        <v>0</v>
      </c>
    </row>
    <row r="157" s="2" customFormat="1" ht="16.5" customHeight="1">
      <c r="A157" s="41"/>
      <c r="B157" s="42"/>
      <c r="C157" s="215" t="s">
        <v>474</v>
      </c>
      <c r="D157" s="215" t="s">
        <v>146</v>
      </c>
      <c r="E157" s="216" t="s">
        <v>1087</v>
      </c>
      <c r="F157" s="217" t="s">
        <v>1088</v>
      </c>
      <c r="G157" s="218" t="s">
        <v>393</v>
      </c>
      <c r="H157" s="219">
        <v>10</v>
      </c>
      <c r="I157" s="220"/>
      <c r="J157" s="221">
        <f>ROUND(I157*H157,2)</f>
        <v>0</v>
      </c>
      <c r="K157" s="217" t="s">
        <v>41</v>
      </c>
      <c r="L157" s="47"/>
      <c r="M157" s="222" t="s">
        <v>41</v>
      </c>
      <c r="N157" s="223" t="s">
        <v>52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151</v>
      </c>
      <c r="AT157" s="226" t="s">
        <v>146</v>
      </c>
      <c r="AU157" s="226" t="s">
        <v>91</v>
      </c>
      <c r="AY157" s="19" t="s">
        <v>143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89</v>
      </c>
      <c r="BK157" s="227">
        <f>ROUND(I157*H157,2)</f>
        <v>0</v>
      </c>
      <c r="BL157" s="19" t="s">
        <v>151</v>
      </c>
      <c r="BM157" s="226" t="s">
        <v>557</v>
      </c>
    </row>
    <row r="158" s="12" customFormat="1" ht="22.8" customHeight="1">
      <c r="A158" s="12"/>
      <c r="B158" s="199"/>
      <c r="C158" s="200"/>
      <c r="D158" s="201" t="s">
        <v>80</v>
      </c>
      <c r="E158" s="213" t="s">
        <v>1089</v>
      </c>
      <c r="F158" s="213" t="s">
        <v>1090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SUM(P159:P160)</f>
        <v>0</v>
      </c>
      <c r="Q158" s="207"/>
      <c r="R158" s="208">
        <f>SUM(R159:R160)</f>
        <v>0</v>
      </c>
      <c r="S158" s="207"/>
      <c r="T158" s="209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89</v>
      </c>
      <c r="AT158" s="211" t="s">
        <v>80</v>
      </c>
      <c r="AU158" s="211" t="s">
        <v>89</v>
      </c>
      <c r="AY158" s="210" t="s">
        <v>143</v>
      </c>
      <c r="BK158" s="212">
        <f>SUM(BK159:BK160)</f>
        <v>0</v>
      </c>
    </row>
    <row r="159" s="2" customFormat="1" ht="16.5" customHeight="1">
      <c r="A159" s="41"/>
      <c r="B159" s="42"/>
      <c r="C159" s="215" t="s">
        <v>558</v>
      </c>
      <c r="D159" s="215" t="s">
        <v>146</v>
      </c>
      <c r="E159" s="216" t="s">
        <v>1091</v>
      </c>
      <c r="F159" s="217" t="s">
        <v>1092</v>
      </c>
      <c r="G159" s="218" t="s">
        <v>198</v>
      </c>
      <c r="H159" s="219">
        <v>1</v>
      </c>
      <c r="I159" s="220"/>
      <c r="J159" s="221">
        <f>ROUND(I159*H159,2)</f>
        <v>0</v>
      </c>
      <c r="K159" s="217" t="s">
        <v>41</v>
      </c>
      <c r="L159" s="47"/>
      <c r="M159" s="222" t="s">
        <v>41</v>
      </c>
      <c r="N159" s="223" t="s">
        <v>52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151</v>
      </c>
      <c r="AT159" s="226" t="s">
        <v>146</v>
      </c>
      <c r="AU159" s="226" t="s">
        <v>91</v>
      </c>
      <c r="AY159" s="19" t="s">
        <v>143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89</v>
      </c>
      <c r="BK159" s="227">
        <f>ROUND(I159*H159,2)</f>
        <v>0</v>
      </c>
      <c r="BL159" s="19" t="s">
        <v>151</v>
      </c>
      <c r="BM159" s="226" t="s">
        <v>561</v>
      </c>
    </row>
    <row r="160" s="2" customFormat="1" ht="16.5" customHeight="1">
      <c r="A160" s="41"/>
      <c r="B160" s="42"/>
      <c r="C160" s="215" t="s">
        <v>477</v>
      </c>
      <c r="D160" s="215" t="s">
        <v>146</v>
      </c>
      <c r="E160" s="216" t="s">
        <v>1093</v>
      </c>
      <c r="F160" s="217" t="s">
        <v>1094</v>
      </c>
      <c r="G160" s="218" t="s">
        <v>198</v>
      </c>
      <c r="H160" s="219">
        <v>1</v>
      </c>
      <c r="I160" s="220"/>
      <c r="J160" s="221">
        <f>ROUND(I160*H160,2)</f>
        <v>0</v>
      </c>
      <c r="K160" s="217" t="s">
        <v>41</v>
      </c>
      <c r="L160" s="47"/>
      <c r="M160" s="291" t="s">
        <v>41</v>
      </c>
      <c r="N160" s="292" t="s">
        <v>52</v>
      </c>
      <c r="O160" s="293"/>
      <c r="P160" s="294">
        <f>O160*H160</f>
        <v>0</v>
      </c>
      <c r="Q160" s="294">
        <v>0</v>
      </c>
      <c r="R160" s="294">
        <f>Q160*H160</f>
        <v>0</v>
      </c>
      <c r="S160" s="294">
        <v>0</v>
      </c>
      <c r="T160" s="29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151</v>
      </c>
      <c r="AT160" s="226" t="s">
        <v>146</v>
      </c>
      <c r="AU160" s="226" t="s">
        <v>91</v>
      </c>
      <c r="AY160" s="19" t="s">
        <v>143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89</v>
      </c>
      <c r="BK160" s="227">
        <f>ROUND(I160*H160,2)</f>
        <v>0</v>
      </c>
      <c r="BL160" s="19" t="s">
        <v>151</v>
      </c>
      <c r="BM160" s="226" t="s">
        <v>564</v>
      </c>
    </row>
    <row r="161" s="2" customFormat="1" ht="6.96" customHeight="1">
      <c r="A161" s="41"/>
      <c r="B161" s="62"/>
      <c r="C161" s="63"/>
      <c r="D161" s="63"/>
      <c r="E161" s="63"/>
      <c r="F161" s="63"/>
      <c r="G161" s="63"/>
      <c r="H161" s="63"/>
      <c r="I161" s="63"/>
      <c r="J161" s="63"/>
      <c r="K161" s="63"/>
      <c r="L161" s="47"/>
      <c r="M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</row>
  </sheetData>
  <sheetProtection sheet="1" autoFilter="0" formatColumns="0" formatRows="0" objects="1" scenarios="1" spinCount="100000" saltValue="qcIprY44QKAp/Lml0jQlfq8s++QS0KC6W3SwRocEUe4fub/h+gJao8NpYPWRfiU4Qv8eEqiws4DiM9bYAWfo5g==" hashValue="/z5J2DDgy0KpQ5wmveoYR10C5cpfYQJDQaTMnISq/PCgcJAvQKIgKd/VBqZ+iggPWly3Nb8bf1v0u9gl28LikA==" algorithmName="SHA-512" password="CC35"/>
  <autoFilter ref="C96:K1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91</v>
      </c>
    </row>
    <row r="4" s="1" customFormat="1" ht="24.96" customHeight="1">
      <c r="B4" s="22"/>
      <c r="D4" s="143" t="s">
        <v>111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stávající plynové kotelny</v>
      </c>
      <c r="F7" s="145"/>
      <c r="G7" s="145"/>
      <c r="H7" s="145"/>
      <c r="L7" s="22"/>
    </row>
    <row r="8" s="1" customFormat="1" ht="12" customHeight="1">
      <c r="B8" s="22"/>
      <c r="D8" s="145" t="s">
        <v>112</v>
      </c>
      <c r="L8" s="22"/>
    </row>
    <row r="9" s="2" customFormat="1" ht="16.5" customHeight="1">
      <c r="A9" s="41"/>
      <c r="B9" s="47"/>
      <c r="C9" s="41"/>
      <c r="D9" s="41"/>
      <c r="E9" s="146" t="s">
        <v>398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399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1095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41</v>
      </c>
      <c r="G13" s="41"/>
      <c r="H13" s="41"/>
      <c r="I13" s="145" t="s">
        <v>20</v>
      </c>
      <c r="J13" s="136" t="s">
        <v>41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19. 5. 2022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30</v>
      </c>
      <c r="E16" s="41"/>
      <c r="F16" s="41"/>
      <c r="G16" s="41"/>
      <c r="H16" s="41"/>
      <c r="I16" s="145" t="s">
        <v>31</v>
      </c>
      <c r="J16" s="136" t="s">
        <v>32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5" t="s">
        <v>34</v>
      </c>
      <c r="J17" s="136" t="s">
        <v>35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36</v>
      </c>
      <c r="E19" s="41"/>
      <c r="F19" s="41"/>
      <c r="G19" s="41"/>
      <c r="H19" s="41"/>
      <c r="I19" s="145" t="s">
        <v>31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34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38</v>
      </c>
      <c r="E22" s="41"/>
      <c r="F22" s="41"/>
      <c r="G22" s="41"/>
      <c r="H22" s="41"/>
      <c r="I22" s="145" t="s">
        <v>31</v>
      </c>
      <c r="J22" s="136" t="s">
        <v>39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40</v>
      </c>
      <c r="F23" s="41"/>
      <c r="G23" s="41"/>
      <c r="H23" s="41"/>
      <c r="I23" s="145" t="s">
        <v>34</v>
      </c>
      <c r="J23" s="136" t="s">
        <v>41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43</v>
      </c>
      <c r="E25" s="41"/>
      <c r="F25" s="41"/>
      <c r="G25" s="41"/>
      <c r="H25" s="41"/>
      <c r="I25" s="145" t="s">
        <v>31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34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45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0"/>
      <c r="B29" s="151"/>
      <c r="C29" s="150"/>
      <c r="D29" s="150"/>
      <c r="E29" s="152" t="s">
        <v>46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47</v>
      </c>
      <c r="E32" s="41"/>
      <c r="F32" s="41"/>
      <c r="G32" s="41"/>
      <c r="H32" s="41"/>
      <c r="I32" s="41"/>
      <c r="J32" s="156">
        <f>ROUND(J90,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49</v>
      </c>
      <c r="G34" s="41"/>
      <c r="H34" s="41"/>
      <c r="I34" s="157" t="s">
        <v>48</v>
      </c>
      <c r="J34" s="157" t="s">
        <v>50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51</v>
      </c>
      <c r="E35" s="145" t="s">
        <v>52</v>
      </c>
      <c r="F35" s="159">
        <f>ROUND((SUM(BE90:BE145)),  2)</f>
        <v>0</v>
      </c>
      <c r="G35" s="41"/>
      <c r="H35" s="41"/>
      <c r="I35" s="160">
        <v>0.20999999999999999</v>
      </c>
      <c r="J35" s="159">
        <f>ROUND(((SUM(BE90:BE145))*I35),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53</v>
      </c>
      <c r="F36" s="159">
        <f>ROUND((SUM(BF90:BF145)),  2)</f>
        <v>0</v>
      </c>
      <c r="G36" s="41"/>
      <c r="H36" s="41"/>
      <c r="I36" s="160">
        <v>0.14999999999999999</v>
      </c>
      <c r="J36" s="159">
        <f>ROUND(((SUM(BF90:BF145))*I36),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54</v>
      </c>
      <c r="F37" s="159">
        <f>ROUND((SUM(BG90:BG145)),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55</v>
      </c>
      <c r="F38" s="159">
        <f>ROUND((SUM(BH90:BH145)),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56</v>
      </c>
      <c r="F39" s="159">
        <f>ROUND((SUM(BI90:BI145)),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57</v>
      </c>
      <c r="E41" s="163"/>
      <c r="F41" s="163"/>
      <c r="G41" s="164" t="s">
        <v>58</v>
      </c>
      <c r="H41" s="165" t="s">
        <v>59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stávající plynové kotelny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398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399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D.1.4.d - MĚŘENÍ A REGULACE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pozemek parc. č. . 2401/24 , Plzeň</v>
      </c>
      <c r="G56" s="43"/>
      <c r="H56" s="43"/>
      <c r="I56" s="34" t="s">
        <v>24</v>
      </c>
      <c r="J56" s="75" t="str">
        <f>IF(J14="","",J14)</f>
        <v>19. 5. 2022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4" t="s">
        <v>30</v>
      </c>
      <c r="D58" s="43"/>
      <c r="E58" s="43"/>
      <c r="F58" s="29" t="str">
        <f>E17</f>
        <v>MŠ pro zrakově postižené a vady řeči</v>
      </c>
      <c r="G58" s="43"/>
      <c r="H58" s="43"/>
      <c r="I58" s="34" t="s">
        <v>38</v>
      </c>
      <c r="J58" s="39" t="str">
        <f>E23</f>
        <v>ing. arch. Pavel Šticha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34" t="s">
        <v>43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115</v>
      </c>
      <c r="D61" s="174"/>
      <c r="E61" s="174"/>
      <c r="F61" s="174"/>
      <c r="G61" s="174"/>
      <c r="H61" s="174"/>
      <c r="I61" s="174"/>
      <c r="J61" s="175" t="s">
        <v>116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79</v>
      </c>
      <c r="D63" s="43"/>
      <c r="E63" s="43"/>
      <c r="F63" s="43"/>
      <c r="G63" s="43"/>
      <c r="H63" s="43"/>
      <c r="I63" s="43"/>
      <c r="J63" s="105">
        <f>J90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117</v>
      </c>
    </row>
    <row r="64" s="9" customFormat="1" ht="24.96" customHeight="1">
      <c r="A64" s="9"/>
      <c r="B64" s="177"/>
      <c r="C64" s="178"/>
      <c r="D64" s="179" t="s">
        <v>1096</v>
      </c>
      <c r="E64" s="180"/>
      <c r="F64" s="180"/>
      <c r="G64" s="180"/>
      <c r="H64" s="180"/>
      <c r="I64" s="180"/>
      <c r="J64" s="181">
        <f>J91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1097</v>
      </c>
      <c r="E65" s="180"/>
      <c r="F65" s="180"/>
      <c r="G65" s="180"/>
      <c r="H65" s="180"/>
      <c r="I65" s="180"/>
      <c r="J65" s="181">
        <f>J94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7"/>
      <c r="C66" s="178"/>
      <c r="D66" s="179" t="s">
        <v>1098</v>
      </c>
      <c r="E66" s="180"/>
      <c r="F66" s="180"/>
      <c r="G66" s="180"/>
      <c r="H66" s="180"/>
      <c r="I66" s="180"/>
      <c r="J66" s="181">
        <f>J107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7"/>
      <c r="C67" s="178"/>
      <c r="D67" s="179" t="s">
        <v>1099</v>
      </c>
      <c r="E67" s="180"/>
      <c r="F67" s="180"/>
      <c r="G67" s="180"/>
      <c r="H67" s="180"/>
      <c r="I67" s="180"/>
      <c r="J67" s="181">
        <f>J129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7"/>
      <c r="C68" s="178"/>
      <c r="D68" s="179" t="s">
        <v>1100</v>
      </c>
      <c r="E68" s="180"/>
      <c r="F68" s="180"/>
      <c r="G68" s="180"/>
      <c r="H68" s="180"/>
      <c r="I68" s="180"/>
      <c r="J68" s="181">
        <f>J139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5" t="s">
        <v>128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2" t="str">
        <f>E7</f>
        <v>Rekonstrukce stávající plynové kotelny</v>
      </c>
      <c r="F78" s="34"/>
      <c r="G78" s="34"/>
      <c r="H78" s="34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" customFormat="1" ht="12" customHeight="1">
      <c r="B79" s="23"/>
      <c r="C79" s="34" t="s">
        <v>112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6.5" customHeight="1">
      <c r="A80" s="41"/>
      <c r="B80" s="42"/>
      <c r="C80" s="43"/>
      <c r="D80" s="43"/>
      <c r="E80" s="172" t="s">
        <v>398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399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E11</f>
        <v>D.1.4.d - MĚŘENÍ A REGULACE</v>
      </c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4" t="s">
        <v>22</v>
      </c>
      <c r="D84" s="43"/>
      <c r="E84" s="43"/>
      <c r="F84" s="29" t="str">
        <f>F14</f>
        <v>pozemek parc. č. . 2401/24 , Plzeň</v>
      </c>
      <c r="G84" s="43"/>
      <c r="H84" s="43"/>
      <c r="I84" s="34" t="s">
        <v>24</v>
      </c>
      <c r="J84" s="75" t="str">
        <f>IF(J14="","",J14)</f>
        <v>19. 5. 2022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5.65" customHeight="1">
      <c r="A86" s="41"/>
      <c r="B86" s="42"/>
      <c r="C86" s="34" t="s">
        <v>30</v>
      </c>
      <c r="D86" s="43"/>
      <c r="E86" s="43"/>
      <c r="F86" s="29" t="str">
        <f>E17</f>
        <v>MŠ pro zrakově postižené a vady řeči</v>
      </c>
      <c r="G86" s="43"/>
      <c r="H86" s="43"/>
      <c r="I86" s="34" t="s">
        <v>38</v>
      </c>
      <c r="J86" s="39" t="str">
        <f>E23</f>
        <v>ing. arch. Pavel Šticha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4" t="s">
        <v>36</v>
      </c>
      <c r="D87" s="43"/>
      <c r="E87" s="43"/>
      <c r="F87" s="29" t="str">
        <f>IF(E20="","",E20)</f>
        <v>Vyplň údaj</v>
      </c>
      <c r="G87" s="43"/>
      <c r="H87" s="43"/>
      <c r="I87" s="34" t="s">
        <v>43</v>
      </c>
      <c r="J87" s="39" t="str">
        <f>E26</f>
        <v xml:space="preserve"> 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8"/>
      <c r="B89" s="189"/>
      <c r="C89" s="190" t="s">
        <v>129</v>
      </c>
      <c r="D89" s="191" t="s">
        <v>66</v>
      </c>
      <c r="E89" s="191" t="s">
        <v>62</v>
      </c>
      <c r="F89" s="191" t="s">
        <v>63</v>
      </c>
      <c r="G89" s="191" t="s">
        <v>130</v>
      </c>
      <c r="H89" s="191" t="s">
        <v>131</v>
      </c>
      <c r="I89" s="191" t="s">
        <v>132</v>
      </c>
      <c r="J89" s="191" t="s">
        <v>116</v>
      </c>
      <c r="K89" s="192" t="s">
        <v>133</v>
      </c>
      <c r="L89" s="193"/>
      <c r="M89" s="95" t="s">
        <v>41</v>
      </c>
      <c r="N89" s="96" t="s">
        <v>51</v>
      </c>
      <c r="O89" s="96" t="s">
        <v>134</v>
      </c>
      <c r="P89" s="96" t="s">
        <v>135</v>
      </c>
      <c r="Q89" s="96" t="s">
        <v>136</v>
      </c>
      <c r="R89" s="96" t="s">
        <v>137</v>
      </c>
      <c r="S89" s="96" t="s">
        <v>138</v>
      </c>
      <c r="T89" s="97" t="s">
        <v>139</v>
      </c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41"/>
      <c r="B90" s="42"/>
      <c r="C90" s="102" t="s">
        <v>140</v>
      </c>
      <c r="D90" s="43"/>
      <c r="E90" s="43"/>
      <c r="F90" s="43"/>
      <c r="G90" s="43"/>
      <c r="H90" s="43"/>
      <c r="I90" s="43"/>
      <c r="J90" s="194">
        <f>BK90</f>
        <v>0</v>
      </c>
      <c r="K90" s="43"/>
      <c r="L90" s="47"/>
      <c r="M90" s="98"/>
      <c r="N90" s="195"/>
      <c r="O90" s="99"/>
      <c r="P90" s="196">
        <f>P91+P94+P107+P129+P139</f>
        <v>0</v>
      </c>
      <c r="Q90" s="99"/>
      <c r="R90" s="196">
        <f>R91+R94+R107+R129+R139</f>
        <v>0</v>
      </c>
      <c r="S90" s="99"/>
      <c r="T90" s="197">
        <f>T91+T94+T107+T129+T139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19" t="s">
        <v>80</v>
      </c>
      <c r="AU90" s="19" t="s">
        <v>117</v>
      </c>
      <c r="BK90" s="198">
        <f>BK91+BK94+BK107+BK129+BK139</f>
        <v>0</v>
      </c>
    </row>
    <row r="91" s="12" customFormat="1" ht="25.92" customHeight="1">
      <c r="A91" s="12"/>
      <c r="B91" s="199"/>
      <c r="C91" s="200"/>
      <c r="D91" s="201" t="s">
        <v>80</v>
      </c>
      <c r="E91" s="202" t="s">
        <v>415</v>
      </c>
      <c r="F91" s="202" t="s">
        <v>1101</v>
      </c>
      <c r="G91" s="200"/>
      <c r="H91" s="200"/>
      <c r="I91" s="203"/>
      <c r="J91" s="204">
        <f>BK91</f>
        <v>0</v>
      </c>
      <c r="K91" s="200"/>
      <c r="L91" s="205"/>
      <c r="M91" s="206"/>
      <c r="N91" s="207"/>
      <c r="O91" s="207"/>
      <c r="P91" s="208">
        <f>SUM(P92:P93)</f>
        <v>0</v>
      </c>
      <c r="Q91" s="207"/>
      <c r="R91" s="208">
        <f>SUM(R92:R93)</f>
        <v>0</v>
      </c>
      <c r="S91" s="207"/>
      <c r="T91" s="209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89</v>
      </c>
      <c r="AT91" s="211" t="s">
        <v>80</v>
      </c>
      <c r="AU91" s="211" t="s">
        <v>81</v>
      </c>
      <c r="AY91" s="210" t="s">
        <v>143</v>
      </c>
      <c r="BK91" s="212">
        <f>SUM(BK92:BK93)</f>
        <v>0</v>
      </c>
    </row>
    <row r="92" s="2" customFormat="1" ht="33" customHeight="1">
      <c r="A92" s="41"/>
      <c r="B92" s="42"/>
      <c r="C92" s="215" t="s">
        <v>89</v>
      </c>
      <c r="D92" s="215" t="s">
        <v>146</v>
      </c>
      <c r="E92" s="216" t="s">
        <v>1102</v>
      </c>
      <c r="F92" s="217" t="s">
        <v>1103</v>
      </c>
      <c r="G92" s="218" t="s">
        <v>198</v>
      </c>
      <c r="H92" s="219">
        <v>1</v>
      </c>
      <c r="I92" s="220"/>
      <c r="J92" s="221">
        <f>ROUND(I92*H92,2)</f>
        <v>0</v>
      </c>
      <c r="K92" s="217" t="s">
        <v>41</v>
      </c>
      <c r="L92" s="47"/>
      <c r="M92" s="222" t="s">
        <v>41</v>
      </c>
      <c r="N92" s="223" t="s">
        <v>52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151</v>
      </c>
      <c r="AT92" s="226" t="s">
        <v>146</v>
      </c>
      <c r="AU92" s="226" t="s">
        <v>89</v>
      </c>
      <c r="AY92" s="19" t="s">
        <v>143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89</v>
      </c>
      <c r="BK92" s="227">
        <f>ROUND(I92*H92,2)</f>
        <v>0</v>
      </c>
      <c r="BL92" s="19" t="s">
        <v>151</v>
      </c>
      <c r="BM92" s="226" t="s">
        <v>91</v>
      </c>
    </row>
    <row r="93" s="2" customFormat="1" ht="16.5" customHeight="1">
      <c r="A93" s="41"/>
      <c r="B93" s="42"/>
      <c r="C93" s="215" t="s">
        <v>91</v>
      </c>
      <c r="D93" s="215" t="s">
        <v>146</v>
      </c>
      <c r="E93" s="216" t="s">
        <v>1104</v>
      </c>
      <c r="F93" s="217" t="s">
        <v>1105</v>
      </c>
      <c r="G93" s="218" t="s">
        <v>198</v>
      </c>
      <c r="H93" s="219">
        <v>1</v>
      </c>
      <c r="I93" s="220"/>
      <c r="J93" s="221">
        <f>ROUND(I93*H93,2)</f>
        <v>0</v>
      </c>
      <c r="K93" s="217" t="s">
        <v>41</v>
      </c>
      <c r="L93" s="47"/>
      <c r="M93" s="222" t="s">
        <v>41</v>
      </c>
      <c r="N93" s="223" t="s">
        <v>52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151</v>
      </c>
      <c r="AT93" s="226" t="s">
        <v>146</v>
      </c>
      <c r="AU93" s="226" t="s">
        <v>89</v>
      </c>
      <c r="AY93" s="19" t="s">
        <v>143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9" t="s">
        <v>89</v>
      </c>
      <c r="BK93" s="227">
        <f>ROUND(I93*H93,2)</f>
        <v>0</v>
      </c>
      <c r="BL93" s="19" t="s">
        <v>151</v>
      </c>
      <c r="BM93" s="226" t="s">
        <v>151</v>
      </c>
    </row>
    <row r="94" s="12" customFormat="1" ht="25.92" customHeight="1">
      <c r="A94" s="12"/>
      <c r="B94" s="199"/>
      <c r="C94" s="200"/>
      <c r="D94" s="201" t="s">
        <v>80</v>
      </c>
      <c r="E94" s="202" t="s">
        <v>484</v>
      </c>
      <c r="F94" s="202" t="s">
        <v>1106</v>
      </c>
      <c r="G94" s="200"/>
      <c r="H94" s="200"/>
      <c r="I94" s="203"/>
      <c r="J94" s="204">
        <f>BK94</f>
        <v>0</v>
      </c>
      <c r="K94" s="200"/>
      <c r="L94" s="205"/>
      <c r="M94" s="206"/>
      <c r="N94" s="207"/>
      <c r="O94" s="207"/>
      <c r="P94" s="208">
        <f>SUM(P95:P106)</f>
        <v>0</v>
      </c>
      <c r="Q94" s="207"/>
      <c r="R94" s="208">
        <f>SUM(R95:R106)</f>
        <v>0</v>
      </c>
      <c r="S94" s="207"/>
      <c r="T94" s="209">
        <f>SUM(T95:T106)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89</v>
      </c>
      <c r="AT94" s="211" t="s">
        <v>80</v>
      </c>
      <c r="AU94" s="211" t="s">
        <v>81</v>
      </c>
      <c r="AY94" s="210" t="s">
        <v>143</v>
      </c>
      <c r="BK94" s="212">
        <f>SUM(BK95:BK106)</f>
        <v>0</v>
      </c>
    </row>
    <row r="95" s="2" customFormat="1" ht="16.5" customHeight="1">
      <c r="A95" s="41"/>
      <c r="B95" s="42"/>
      <c r="C95" s="215" t="s">
        <v>144</v>
      </c>
      <c r="D95" s="215" t="s">
        <v>146</v>
      </c>
      <c r="E95" s="216" t="s">
        <v>1107</v>
      </c>
      <c r="F95" s="217" t="s">
        <v>1108</v>
      </c>
      <c r="G95" s="218" t="s">
        <v>198</v>
      </c>
      <c r="H95" s="219">
        <v>1</v>
      </c>
      <c r="I95" s="220"/>
      <c r="J95" s="221">
        <f>ROUND(I95*H95,2)</f>
        <v>0</v>
      </c>
      <c r="K95" s="217" t="s">
        <v>41</v>
      </c>
      <c r="L95" s="47"/>
      <c r="M95" s="222" t="s">
        <v>41</v>
      </c>
      <c r="N95" s="223" t="s">
        <v>52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151</v>
      </c>
      <c r="AT95" s="226" t="s">
        <v>146</v>
      </c>
      <c r="AU95" s="226" t="s">
        <v>89</v>
      </c>
      <c r="AY95" s="19" t="s">
        <v>143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89</v>
      </c>
      <c r="BK95" s="227">
        <f>ROUND(I95*H95,2)</f>
        <v>0</v>
      </c>
      <c r="BL95" s="19" t="s">
        <v>151</v>
      </c>
      <c r="BM95" s="226" t="s">
        <v>162</v>
      </c>
    </row>
    <row r="96" s="2" customFormat="1" ht="16.5" customHeight="1">
      <c r="A96" s="41"/>
      <c r="B96" s="42"/>
      <c r="C96" s="215" t="s">
        <v>151</v>
      </c>
      <c r="D96" s="215" t="s">
        <v>146</v>
      </c>
      <c r="E96" s="216" t="s">
        <v>1109</v>
      </c>
      <c r="F96" s="217" t="s">
        <v>1110</v>
      </c>
      <c r="G96" s="218" t="s">
        <v>198</v>
      </c>
      <c r="H96" s="219">
        <v>1</v>
      </c>
      <c r="I96" s="220"/>
      <c r="J96" s="221">
        <f>ROUND(I96*H96,2)</f>
        <v>0</v>
      </c>
      <c r="K96" s="217" t="s">
        <v>41</v>
      </c>
      <c r="L96" s="47"/>
      <c r="M96" s="222" t="s">
        <v>41</v>
      </c>
      <c r="N96" s="223" t="s">
        <v>52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151</v>
      </c>
      <c r="AT96" s="226" t="s">
        <v>146</v>
      </c>
      <c r="AU96" s="226" t="s">
        <v>89</v>
      </c>
      <c r="AY96" s="19" t="s">
        <v>143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89</v>
      </c>
      <c r="BK96" s="227">
        <f>ROUND(I96*H96,2)</f>
        <v>0</v>
      </c>
      <c r="BL96" s="19" t="s">
        <v>151</v>
      </c>
      <c r="BM96" s="226" t="s">
        <v>225</v>
      </c>
    </row>
    <row r="97" s="2" customFormat="1" ht="16.5" customHeight="1">
      <c r="A97" s="41"/>
      <c r="B97" s="42"/>
      <c r="C97" s="215" t="s">
        <v>203</v>
      </c>
      <c r="D97" s="215" t="s">
        <v>146</v>
      </c>
      <c r="E97" s="216" t="s">
        <v>1111</v>
      </c>
      <c r="F97" s="217" t="s">
        <v>1112</v>
      </c>
      <c r="G97" s="218" t="s">
        <v>198</v>
      </c>
      <c r="H97" s="219">
        <v>1</v>
      </c>
      <c r="I97" s="220"/>
      <c r="J97" s="221">
        <f>ROUND(I97*H97,2)</f>
        <v>0</v>
      </c>
      <c r="K97" s="217" t="s">
        <v>41</v>
      </c>
      <c r="L97" s="47"/>
      <c r="M97" s="222" t="s">
        <v>41</v>
      </c>
      <c r="N97" s="223" t="s">
        <v>52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151</v>
      </c>
      <c r="AT97" s="226" t="s">
        <v>146</v>
      </c>
      <c r="AU97" s="226" t="s">
        <v>89</v>
      </c>
      <c r="AY97" s="19" t="s">
        <v>143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89</v>
      </c>
      <c r="BK97" s="227">
        <f>ROUND(I97*H97,2)</f>
        <v>0</v>
      </c>
      <c r="BL97" s="19" t="s">
        <v>151</v>
      </c>
      <c r="BM97" s="226" t="s">
        <v>237</v>
      </c>
    </row>
    <row r="98" s="2" customFormat="1" ht="16.5" customHeight="1">
      <c r="A98" s="41"/>
      <c r="B98" s="42"/>
      <c r="C98" s="215" t="s">
        <v>162</v>
      </c>
      <c r="D98" s="215" t="s">
        <v>146</v>
      </c>
      <c r="E98" s="216" t="s">
        <v>1113</v>
      </c>
      <c r="F98" s="217" t="s">
        <v>1114</v>
      </c>
      <c r="G98" s="218" t="s">
        <v>198</v>
      </c>
      <c r="H98" s="219">
        <v>1</v>
      </c>
      <c r="I98" s="220"/>
      <c r="J98" s="221">
        <f>ROUND(I98*H98,2)</f>
        <v>0</v>
      </c>
      <c r="K98" s="217" t="s">
        <v>41</v>
      </c>
      <c r="L98" s="47"/>
      <c r="M98" s="222" t="s">
        <v>41</v>
      </c>
      <c r="N98" s="223" t="s">
        <v>52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151</v>
      </c>
      <c r="AT98" s="226" t="s">
        <v>146</v>
      </c>
      <c r="AU98" s="226" t="s">
        <v>89</v>
      </c>
      <c r="AY98" s="19" t="s">
        <v>143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89</v>
      </c>
      <c r="BK98" s="227">
        <f>ROUND(I98*H98,2)</f>
        <v>0</v>
      </c>
      <c r="BL98" s="19" t="s">
        <v>151</v>
      </c>
      <c r="BM98" s="226" t="s">
        <v>246</v>
      </c>
    </row>
    <row r="99" s="2" customFormat="1" ht="16.5" customHeight="1">
      <c r="A99" s="41"/>
      <c r="B99" s="42"/>
      <c r="C99" s="215" t="s">
        <v>217</v>
      </c>
      <c r="D99" s="215" t="s">
        <v>146</v>
      </c>
      <c r="E99" s="216" t="s">
        <v>1115</v>
      </c>
      <c r="F99" s="217" t="s">
        <v>1116</v>
      </c>
      <c r="G99" s="218" t="s">
        <v>198</v>
      </c>
      <c r="H99" s="219">
        <v>1</v>
      </c>
      <c r="I99" s="220"/>
      <c r="J99" s="221">
        <f>ROUND(I99*H99,2)</f>
        <v>0</v>
      </c>
      <c r="K99" s="217" t="s">
        <v>41</v>
      </c>
      <c r="L99" s="47"/>
      <c r="M99" s="222" t="s">
        <v>41</v>
      </c>
      <c r="N99" s="223" t="s">
        <v>52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151</v>
      </c>
      <c r="AT99" s="226" t="s">
        <v>146</v>
      </c>
      <c r="AU99" s="226" t="s">
        <v>89</v>
      </c>
      <c r="AY99" s="19" t="s">
        <v>143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89</v>
      </c>
      <c r="BK99" s="227">
        <f>ROUND(I99*H99,2)</f>
        <v>0</v>
      </c>
      <c r="BL99" s="19" t="s">
        <v>151</v>
      </c>
      <c r="BM99" s="226" t="s">
        <v>258</v>
      </c>
    </row>
    <row r="100" s="2" customFormat="1" ht="16.5" customHeight="1">
      <c r="A100" s="41"/>
      <c r="B100" s="42"/>
      <c r="C100" s="215" t="s">
        <v>225</v>
      </c>
      <c r="D100" s="215" t="s">
        <v>146</v>
      </c>
      <c r="E100" s="216" t="s">
        <v>1117</v>
      </c>
      <c r="F100" s="217" t="s">
        <v>1118</v>
      </c>
      <c r="G100" s="218" t="s">
        <v>198</v>
      </c>
      <c r="H100" s="219">
        <v>1</v>
      </c>
      <c r="I100" s="220"/>
      <c r="J100" s="221">
        <f>ROUND(I100*H100,2)</f>
        <v>0</v>
      </c>
      <c r="K100" s="217" t="s">
        <v>41</v>
      </c>
      <c r="L100" s="47"/>
      <c r="M100" s="222" t="s">
        <v>41</v>
      </c>
      <c r="N100" s="223" t="s">
        <v>52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151</v>
      </c>
      <c r="AT100" s="226" t="s">
        <v>146</v>
      </c>
      <c r="AU100" s="226" t="s">
        <v>89</v>
      </c>
      <c r="AY100" s="19" t="s">
        <v>143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89</v>
      </c>
      <c r="BK100" s="227">
        <f>ROUND(I100*H100,2)</f>
        <v>0</v>
      </c>
      <c r="BL100" s="19" t="s">
        <v>151</v>
      </c>
      <c r="BM100" s="226" t="s">
        <v>270</v>
      </c>
    </row>
    <row r="101" s="2" customFormat="1" ht="16.5" customHeight="1">
      <c r="A101" s="41"/>
      <c r="B101" s="42"/>
      <c r="C101" s="215" t="s">
        <v>208</v>
      </c>
      <c r="D101" s="215" t="s">
        <v>146</v>
      </c>
      <c r="E101" s="216" t="s">
        <v>1119</v>
      </c>
      <c r="F101" s="217" t="s">
        <v>1120</v>
      </c>
      <c r="G101" s="218" t="s">
        <v>198</v>
      </c>
      <c r="H101" s="219">
        <v>2</v>
      </c>
      <c r="I101" s="220"/>
      <c r="J101" s="221">
        <f>ROUND(I101*H101,2)</f>
        <v>0</v>
      </c>
      <c r="K101" s="217" t="s">
        <v>41</v>
      </c>
      <c r="L101" s="47"/>
      <c r="M101" s="222" t="s">
        <v>41</v>
      </c>
      <c r="N101" s="223" t="s">
        <v>52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151</v>
      </c>
      <c r="AT101" s="226" t="s">
        <v>146</v>
      </c>
      <c r="AU101" s="226" t="s">
        <v>89</v>
      </c>
      <c r="AY101" s="19" t="s">
        <v>143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89</v>
      </c>
      <c r="BK101" s="227">
        <f>ROUND(I101*H101,2)</f>
        <v>0</v>
      </c>
      <c r="BL101" s="19" t="s">
        <v>151</v>
      </c>
      <c r="BM101" s="226" t="s">
        <v>286</v>
      </c>
    </row>
    <row r="102" s="2" customFormat="1" ht="21.75" customHeight="1">
      <c r="A102" s="41"/>
      <c r="B102" s="42"/>
      <c r="C102" s="215" t="s">
        <v>237</v>
      </c>
      <c r="D102" s="215" t="s">
        <v>146</v>
      </c>
      <c r="E102" s="216" t="s">
        <v>1121</v>
      </c>
      <c r="F102" s="217" t="s">
        <v>1122</v>
      </c>
      <c r="G102" s="218" t="s">
        <v>198</v>
      </c>
      <c r="H102" s="219">
        <v>1</v>
      </c>
      <c r="I102" s="220"/>
      <c r="J102" s="221">
        <f>ROUND(I102*H102,2)</f>
        <v>0</v>
      </c>
      <c r="K102" s="217" t="s">
        <v>41</v>
      </c>
      <c r="L102" s="47"/>
      <c r="M102" s="222" t="s">
        <v>41</v>
      </c>
      <c r="N102" s="223" t="s">
        <v>52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151</v>
      </c>
      <c r="AT102" s="226" t="s">
        <v>146</v>
      </c>
      <c r="AU102" s="226" t="s">
        <v>89</v>
      </c>
      <c r="AY102" s="19" t="s">
        <v>143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89</v>
      </c>
      <c r="BK102" s="227">
        <f>ROUND(I102*H102,2)</f>
        <v>0</v>
      </c>
      <c r="BL102" s="19" t="s">
        <v>151</v>
      </c>
      <c r="BM102" s="226" t="s">
        <v>296</v>
      </c>
    </row>
    <row r="103" s="2" customFormat="1" ht="16.5" customHeight="1">
      <c r="A103" s="41"/>
      <c r="B103" s="42"/>
      <c r="C103" s="215" t="s">
        <v>242</v>
      </c>
      <c r="D103" s="215" t="s">
        <v>146</v>
      </c>
      <c r="E103" s="216" t="s">
        <v>1123</v>
      </c>
      <c r="F103" s="217" t="s">
        <v>1124</v>
      </c>
      <c r="G103" s="218" t="s">
        <v>198</v>
      </c>
      <c r="H103" s="219">
        <v>1</v>
      </c>
      <c r="I103" s="220"/>
      <c r="J103" s="221">
        <f>ROUND(I103*H103,2)</f>
        <v>0</v>
      </c>
      <c r="K103" s="217" t="s">
        <v>41</v>
      </c>
      <c r="L103" s="47"/>
      <c r="M103" s="222" t="s">
        <v>41</v>
      </c>
      <c r="N103" s="223" t="s">
        <v>52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151</v>
      </c>
      <c r="AT103" s="226" t="s">
        <v>146</v>
      </c>
      <c r="AU103" s="226" t="s">
        <v>89</v>
      </c>
      <c r="AY103" s="19" t="s">
        <v>143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89</v>
      </c>
      <c r="BK103" s="227">
        <f>ROUND(I103*H103,2)</f>
        <v>0</v>
      </c>
      <c r="BL103" s="19" t="s">
        <v>151</v>
      </c>
      <c r="BM103" s="226" t="s">
        <v>312</v>
      </c>
    </row>
    <row r="104" s="2" customFormat="1" ht="16.5" customHeight="1">
      <c r="A104" s="41"/>
      <c r="B104" s="42"/>
      <c r="C104" s="215" t="s">
        <v>246</v>
      </c>
      <c r="D104" s="215" t="s">
        <v>146</v>
      </c>
      <c r="E104" s="216" t="s">
        <v>1125</v>
      </c>
      <c r="F104" s="217" t="s">
        <v>1126</v>
      </c>
      <c r="G104" s="218" t="s">
        <v>198</v>
      </c>
      <c r="H104" s="219">
        <v>2</v>
      </c>
      <c r="I104" s="220"/>
      <c r="J104" s="221">
        <f>ROUND(I104*H104,2)</f>
        <v>0</v>
      </c>
      <c r="K104" s="217" t="s">
        <v>41</v>
      </c>
      <c r="L104" s="47"/>
      <c r="M104" s="222" t="s">
        <v>41</v>
      </c>
      <c r="N104" s="223" t="s">
        <v>52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151</v>
      </c>
      <c r="AT104" s="226" t="s">
        <v>146</v>
      </c>
      <c r="AU104" s="226" t="s">
        <v>89</v>
      </c>
      <c r="AY104" s="19" t="s">
        <v>143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89</v>
      </c>
      <c r="BK104" s="227">
        <f>ROUND(I104*H104,2)</f>
        <v>0</v>
      </c>
      <c r="BL104" s="19" t="s">
        <v>151</v>
      </c>
      <c r="BM104" s="226" t="s">
        <v>328</v>
      </c>
    </row>
    <row r="105" s="2" customFormat="1" ht="21.75" customHeight="1">
      <c r="A105" s="41"/>
      <c r="B105" s="42"/>
      <c r="C105" s="215" t="s">
        <v>251</v>
      </c>
      <c r="D105" s="215" t="s">
        <v>146</v>
      </c>
      <c r="E105" s="216" t="s">
        <v>1127</v>
      </c>
      <c r="F105" s="217" t="s">
        <v>1128</v>
      </c>
      <c r="G105" s="218" t="s">
        <v>198</v>
      </c>
      <c r="H105" s="219">
        <v>2</v>
      </c>
      <c r="I105" s="220"/>
      <c r="J105" s="221">
        <f>ROUND(I105*H105,2)</f>
        <v>0</v>
      </c>
      <c r="K105" s="217" t="s">
        <v>41</v>
      </c>
      <c r="L105" s="47"/>
      <c r="M105" s="222" t="s">
        <v>41</v>
      </c>
      <c r="N105" s="223" t="s">
        <v>52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151</v>
      </c>
      <c r="AT105" s="226" t="s">
        <v>146</v>
      </c>
      <c r="AU105" s="226" t="s">
        <v>89</v>
      </c>
      <c r="AY105" s="19" t="s">
        <v>143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89</v>
      </c>
      <c r="BK105" s="227">
        <f>ROUND(I105*H105,2)</f>
        <v>0</v>
      </c>
      <c r="BL105" s="19" t="s">
        <v>151</v>
      </c>
      <c r="BM105" s="226" t="s">
        <v>340</v>
      </c>
    </row>
    <row r="106" s="2" customFormat="1" ht="16.5" customHeight="1">
      <c r="A106" s="41"/>
      <c r="B106" s="42"/>
      <c r="C106" s="215" t="s">
        <v>258</v>
      </c>
      <c r="D106" s="215" t="s">
        <v>146</v>
      </c>
      <c r="E106" s="216" t="s">
        <v>1129</v>
      </c>
      <c r="F106" s="217" t="s">
        <v>1130</v>
      </c>
      <c r="G106" s="218" t="s">
        <v>198</v>
      </c>
      <c r="H106" s="219">
        <v>1</v>
      </c>
      <c r="I106" s="220"/>
      <c r="J106" s="221">
        <f>ROUND(I106*H106,2)</f>
        <v>0</v>
      </c>
      <c r="K106" s="217" t="s">
        <v>41</v>
      </c>
      <c r="L106" s="47"/>
      <c r="M106" s="222" t="s">
        <v>41</v>
      </c>
      <c r="N106" s="223" t="s">
        <v>52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151</v>
      </c>
      <c r="AT106" s="226" t="s">
        <v>146</v>
      </c>
      <c r="AU106" s="226" t="s">
        <v>89</v>
      </c>
      <c r="AY106" s="19" t="s">
        <v>143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89</v>
      </c>
      <c r="BK106" s="227">
        <f>ROUND(I106*H106,2)</f>
        <v>0</v>
      </c>
      <c r="BL106" s="19" t="s">
        <v>151</v>
      </c>
      <c r="BM106" s="226" t="s">
        <v>352</v>
      </c>
    </row>
    <row r="107" s="12" customFormat="1" ht="25.92" customHeight="1">
      <c r="A107" s="12"/>
      <c r="B107" s="199"/>
      <c r="C107" s="200"/>
      <c r="D107" s="201" t="s">
        <v>80</v>
      </c>
      <c r="E107" s="202" t="s">
        <v>565</v>
      </c>
      <c r="F107" s="202" t="s">
        <v>1131</v>
      </c>
      <c r="G107" s="200"/>
      <c r="H107" s="200"/>
      <c r="I107" s="203"/>
      <c r="J107" s="204">
        <f>BK107</f>
        <v>0</v>
      </c>
      <c r="K107" s="200"/>
      <c r="L107" s="205"/>
      <c r="M107" s="206"/>
      <c r="N107" s="207"/>
      <c r="O107" s="207"/>
      <c r="P107" s="208">
        <f>SUM(P108:P128)</f>
        <v>0</v>
      </c>
      <c r="Q107" s="207"/>
      <c r="R107" s="208">
        <f>SUM(R108:R128)</f>
        <v>0</v>
      </c>
      <c r="S107" s="207"/>
      <c r="T107" s="209">
        <f>SUM(T108:T128)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0" t="s">
        <v>89</v>
      </c>
      <c r="AT107" s="211" t="s">
        <v>80</v>
      </c>
      <c r="AU107" s="211" t="s">
        <v>81</v>
      </c>
      <c r="AY107" s="210" t="s">
        <v>143</v>
      </c>
      <c r="BK107" s="212">
        <f>SUM(BK108:BK128)</f>
        <v>0</v>
      </c>
    </row>
    <row r="108" s="2" customFormat="1" ht="16.5" customHeight="1">
      <c r="A108" s="41"/>
      <c r="B108" s="42"/>
      <c r="C108" s="215" t="s">
        <v>8</v>
      </c>
      <c r="D108" s="215" t="s">
        <v>146</v>
      </c>
      <c r="E108" s="216" t="s">
        <v>1132</v>
      </c>
      <c r="F108" s="217" t="s">
        <v>1133</v>
      </c>
      <c r="G108" s="218" t="s">
        <v>198</v>
      </c>
      <c r="H108" s="219">
        <v>1</v>
      </c>
      <c r="I108" s="220"/>
      <c r="J108" s="221">
        <f>ROUND(I108*H108,2)</f>
        <v>0</v>
      </c>
      <c r="K108" s="217" t="s">
        <v>41</v>
      </c>
      <c r="L108" s="47"/>
      <c r="M108" s="222" t="s">
        <v>41</v>
      </c>
      <c r="N108" s="223" t="s">
        <v>52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151</v>
      </c>
      <c r="AT108" s="226" t="s">
        <v>146</v>
      </c>
      <c r="AU108" s="226" t="s">
        <v>89</v>
      </c>
      <c r="AY108" s="19" t="s">
        <v>143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89</v>
      </c>
      <c r="BK108" s="227">
        <f>ROUND(I108*H108,2)</f>
        <v>0</v>
      </c>
      <c r="BL108" s="19" t="s">
        <v>151</v>
      </c>
      <c r="BM108" s="226" t="s">
        <v>366</v>
      </c>
    </row>
    <row r="109" s="2" customFormat="1" ht="16.5" customHeight="1">
      <c r="A109" s="41"/>
      <c r="B109" s="42"/>
      <c r="C109" s="215" t="s">
        <v>270</v>
      </c>
      <c r="D109" s="215" t="s">
        <v>146</v>
      </c>
      <c r="E109" s="216" t="s">
        <v>1134</v>
      </c>
      <c r="F109" s="217" t="s">
        <v>1135</v>
      </c>
      <c r="G109" s="218" t="s">
        <v>198</v>
      </c>
      <c r="H109" s="219">
        <v>52</v>
      </c>
      <c r="I109" s="220"/>
      <c r="J109" s="221">
        <f>ROUND(I109*H109,2)</f>
        <v>0</v>
      </c>
      <c r="K109" s="217" t="s">
        <v>41</v>
      </c>
      <c r="L109" s="47"/>
      <c r="M109" s="222" t="s">
        <v>41</v>
      </c>
      <c r="N109" s="223" t="s">
        <v>52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151</v>
      </c>
      <c r="AT109" s="226" t="s">
        <v>146</v>
      </c>
      <c r="AU109" s="226" t="s">
        <v>89</v>
      </c>
      <c r="AY109" s="19" t="s">
        <v>143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89</v>
      </c>
      <c r="BK109" s="227">
        <f>ROUND(I109*H109,2)</f>
        <v>0</v>
      </c>
      <c r="BL109" s="19" t="s">
        <v>151</v>
      </c>
      <c r="BM109" s="226" t="s">
        <v>276</v>
      </c>
    </row>
    <row r="110" s="2" customFormat="1" ht="16.5" customHeight="1">
      <c r="A110" s="41"/>
      <c r="B110" s="42"/>
      <c r="C110" s="215" t="s">
        <v>279</v>
      </c>
      <c r="D110" s="215" t="s">
        <v>146</v>
      </c>
      <c r="E110" s="216" t="s">
        <v>1136</v>
      </c>
      <c r="F110" s="217" t="s">
        <v>1137</v>
      </c>
      <c r="G110" s="218" t="s">
        <v>198</v>
      </c>
      <c r="H110" s="219">
        <v>1</v>
      </c>
      <c r="I110" s="220"/>
      <c r="J110" s="221">
        <f>ROUND(I110*H110,2)</f>
        <v>0</v>
      </c>
      <c r="K110" s="217" t="s">
        <v>41</v>
      </c>
      <c r="L110" s="47"/>
      <c r="M110" s="222" t="s">
        <v>41</v>
      </c>
      <c r="N110" s="223" t="s">
        <v>52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151</v>
      </c>
      <c r="AT110" s="226" t="s">
        <v>146</v>
      </c>
      <c r="AU110" s="226" t="s">
        <v>89</v>
      </c>
      <c r="AY110" s="19" t="s">
        <v>143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89</v>
      </c>
      <c r="BK110" s="227">
        <f>ROUND(I110*H110,2)</f>
        <v>0</v>
      </c>
      <c r="BL110" s="19" t="s">
        <v>151</v>
      </c>
      <c r="BM110" s="226" t="s">
        <v>390</v>
      </c>
    </row>
    <row r="111" s="2" customFormat="1" ht="16.5" customHeight="1">
      <c r="A111" s="41"/>
      <c r="B111" s="42"/>
      <c r="C111" s="215" t="s">
        <v>286</v>
      </c>
      <c r="D111" s="215" t="s">
        <v>146</v>
      </c>
      <c r="E111" s="216" t="s">
        <v>1138</v>
      </c>
      <c r="F111" s="217" t="s">
        <v>1139</v>
      </c>
      <c r="G111" s="218" t="s">
        <v>198</v>
      </c>
      <c r="H111" s="219">
        <v>1</v>
      </c>
      <c r="I111" s="220"/>
      <c r="J111" s="221">
        <f>ROUND(I111*H111,2)</f>
        <v>0</v>
      </c>
      <c r="K111" s="217" t="s">
        <v>41</v>
      </c>
      <c r="L111" s="47"/>
      <c r="M111" s="222" t="s">
        <v>41</v>
      </c>
      <c r="N111" s="223" t="s">
        <v>52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151</v>
      </c>
      <c r="AT111" s="226" t="s">
        <v>146</v>
      </c>
      <c r="AU111" s="226" t="s">
        <v>89</v>
      </c>
      <c r="AY111" s="19" t="s">
        <v>143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89</v>
      </c>
      <c r="BK111" s="227">
        <f>ROUND(I111*H111,2)</f>
        <v>0</v>
      </c>
      <c r="BL111" s="19" t="s">
        <v>151</v>
      </c>
      <c r="BM111" s="226" t="s">
        <v>456</v>
      </c>
    </row>
    <row r="112" s="2" customFormat="1" ht="16.5" customHeight="1">
      <c r="A112" s="41"/>
      <c r="B112" s="42"/>
      <c r="C112" s="215" t="s">
        <v>291</v>
      </c>
      <c r="D112" s="215" t="s">
        <v>146</v>
      </c>
      <c r="E112" s="216" t="s">
        <v>1140</v>
      </c>
      <c r="F112" s="217" t="s">
        <v>1141</v>
      </c>
      <c r="G112" s="218" t="s">
        <v>198</v>
      </c>
      <c r="H112" s="219">
        <v>1</v>
      </c>
      <c r="I112" s="220"/>
      <c r="J112" s="221">
        <f>ROUND(I112*H112,2)</f>
        <v>0</v>
      </c>
      <c r="K112" s="217" t="s">
        <v>41</v>
      </c>
      <c r="L112" s="47"/>
      <c r="M112" s="222" t="s">
        <v>41</v>
      </c>
      <c r="N112" s="223" t="s">
        <v>52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151</v>
      </c>
      <c r="AT112" s="226" t="s">
        <v>146</v>
      </c>
      <c r="AU112" s="226" t="s">
        <v>89</v>
      </c>
      <c r="AY112" s="19" t="s">
        <v>143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89</v>
      </c>
      <c r="BK112" s="227">
        <f>ROUND(I112*H112,2)</f>
        <v>0</v>
      </c>
      <c r="BL112" s="19" t="s">
        <v>151</v>
      </c>
      <c r="BM112" s="226" t="s">
        <v>459</v>
      </c>
    </row>
    <row r="113" s="2" customFormat="1" ht="16.5" customHeight="1">
      <c r="A113" s="41"/>
      <c r="B113" s="42"/>
      <c r="C113" s="215" t="s">
        <v>296</v>
      </c>
      <c r="D113" s="215" t="s">
        <v>146</v>
      </c>
      <c r="E113" s="216" t="s">
        <v>1142</v>
      </c>
      <c r="F113" s="217" t="s">
        <v>1143</v>
      </c>
      <c r="G113" s="218" t="s">
        <v>198</v>
      </c>
      <c r="H113" s="219">
        <v>5</v>
      </c>
      <c r="I113" s="220"/>
      <c r="J113" s="221">
        <f>ROUND(I113*H113,2)</f>
        <v>0</v>
      </c>
      <c r="K113" s="217" t="s">
        <v>41</v>
      </c>
      <c r="L113" s="47"/>
      <c r="M113" s="222" t="s">
        <v>41</v>
      </c>
      <c r="N113" s="223" t="s">
        <v>52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151</v>
      </c>
      <c r="AT113" s="226" t="s">
        <v>146</v>
      </c>
      <c r="AU113" s="226" t="s">
        <v>89</v>
      </c>
      <c r="AY113" s="19" t="s">
        <v>143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89</v>
      </c>
      <c r="BK113" s="227">
        <f>ROUND(I113*H113,2)</f>
        <v>0</v>
      </c>
      <c r="BL113" s="19" t="s">
        <v>151</v>
      </c>
      <c r="BM113" s="226" t="s">
        <v>462</v>
      </c>
    </row>
    <row r="114" s="2" customFormat="1" ht="16.5" customHeight="1">
      <c r="A114" s="41"/>
      <c r="B114" s="42"/>
      <c r="C114" s="215" t="s">
        <v>7</v>
      </c>
      <c r="D114" s="215" t="s">
        <v>146</v>
      </c>
      <c r="E114" s="216" t="s">
        <v>1144</v>
      </c>
      <c r="F114" s="217" t="s">
        <v>1145</v>
      </c>
      <c r="G114" s="218" t="s">
        <v>198</v>
      </c>
      <c r="H114" s="219">
        <v>16</v>
      </c>
      <c r="I114" s="220"/>
      <c r="J114" s="221">
        <f>ROUND(I114*H114,2)</f>
        <v>0</v>
      </c>
      <c r="K114" s="217" t="s">
        <v>41</v>
      </c>
      <c r="L114" s="47"/>
      <c r="M114" s="222" t="s">
        <v>41</v>
      </c>
      <c r="N114" s="223" t="s">
        <v>52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151</v>
      </c>
      <c r="AT114" s="226" t="s">
        <v>146</v>
      </c>
      <c r="AU114" s="226" t="s">
        <v>89</v>
      </c>
      <c r="AY114" s="19" t="s">
        <v>143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89</v>
      </c>
      <c r="BK114" s="227">
        <f>ROUND(I114*H114,2)</f>
        <v>0</v>
      </c>
      <c r="BL114" s="19" t="s">
        <v>151</v>
      </c>
      <c r="BM114" s="226" t="s">
        <v>465</v>
      </c>
    </row>
    <row r="115" s="2" customFormat="1" ht="16.5" customHeight="1">
      <c r="A115" s="41"/>
      <c r="B115" s="42"/>
      <c r="C115" s="215" t="s">
        <v>312</v>
      </c>
      <c r="D115" s="215" t="s">
        <v>146</v>
      </c>
      <c r="E115" s="216" t="s">
        <v>1146</v>
      </c>
      <c r="F115" s="217" t="s">
        <v>1147</v>
      </c>
      <c r="G115" s="218" t="s">
        <v>198</v>
      </c>
      <c r="H115" s="219">
        <v>21</v>
      </c>
      <c r="I115" s="220"/>
      <c r="J115" s="221">
        <f>ROUND(I115*H115,2)</f>
        <v>0</v>
      </c>
      <c r="K115" s="217" t="s">
        <v>41</v>
      </c>
      <c r="L115" s="47"/>
      <c r="M115" s="222" t="s">
        <v>41</v>
      </c>
      <c r="N115" s="223" t="s">
        <v>52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151</v>
      </c>
      <c r="AT115" s="226" t="s">
        <v>146</v>
      </c>
      <c r="AU115" s="226" t="s">
        <v>89</v>
      </c>
      <c r="AY115" s="19" t="s">
        <v>143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89</v>
      </c>
      <c r="BK115" s="227">
        <f>ROUND(I115*H115,2)</f>
        <v>0</v>
      </c>
      <c r="BL115" s="19" t="s">
        <v>151</v>
      </c>
      <c r="BM115" s="226" t="s">
        <v>468</v>
      </c>
    </row>
    <row r="116" s="2" customFormat="1" ht="16.5" customHeight="1">
      <c r="A116" s="41"/>
      <c r="B116" s="42"/>
      <c r="C116" s="215" t="s">
        <v>318</v>
      </c>
      <c r="D116" s="215" t="s">
        <v>146</v>
      </c>
      <c r="E116" s="216" t="s">
        <v>1148</v>
      </c>
      <c r="F116" s="217" t="s">
        <v>1149</v>
      </c>
      <c r="G116" s="218" t="s">
        <v>198</v>
      </c>
      <c r="H116" s="219">
        <v>1</v>
      </c>
      <c r="I116" s="220"/>
      <c r="J116" s="221">
        <f>ROUND(I116*H116,2)</f>
        <v>0</v>
      </c>
      <c r="K116" s="217" t="s">
        <v>41</v>
      </c>
      <c r="L116" s="47"/>
      <c r="M116" s="222" t="s">
        <v>41</v>
      </c>
      <c r="N116" s="223" t="s">
        <v>52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151</v>
      </c>
      <c r="AT116" s="226" t="s">
        <v>146</v>
      </c>
      <c r="AU116" s="226" t="s">
        <v>89</v>
      </c>
      <c r="AY116" s="19" t="s">
        <v>143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89</v>
      </c>
      <c r="BK116" s="227">
        <f>ROUND(I116*H116,2)</f>
        <v>0</v>
      </c>
      <c r="BL116" s="19" t="s">
        <v>151</v>
      </c>
      <c r="BM116" s="226" t="s">
        <v>471</v>
      </c>
    </row>
    <row r="117" s="2" customFormat="1" ht="16.5" customHeight="1">
      <c r="A117" s="41"/>
      <c r="B117" s="42"/>
      <c r="C117" s="215" t="s">
        <v>328</v>
      </c>
      <c r="D117" s="215" t="s">
        <v>146</v>
      </c>
      <c r="E117" s="216" t="s">
        <v>1150</v>
      </c>
      <c r="F117" s="217" t="s">
        <v>1151</v>
      </c>
      <c r="G117" s="218" t="s">
        <v>198</v>
      </c>
      <c r="H117" s="219">
        <v>6</v>
      </c>
      <c r="I117" s="220"/>
      <c r="J117" s="221">
        <f>ROUND(I117*H117,2)</f>
        <v>0</v>
      </c>
      <c r="K117" s="217" t="s">
        <v>41</v>
      </c>
      <c r="L117" s="47"/>
      <c r="M117" s="222" t="s">
        <v>41</v>
      </c>
      <c r="N117" s="223" t="s">
        <v>52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151</v>
      </c>
      <c r="AT117" s="226" t="s">
        <v>146</v>
      </c>
      <c r="AU117" s="226" t="s">
        <v>89</v>
      </c>
      <c r="AY117" s="19" t="s">
        <v>143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89</v>
      </c>
      <c r="BK117" s="227">
        <f>ROUND(I117*H117,2)</f>
        <v>0</v>
      </c>
      <c r="BL117" s="19" t="s">
        <v>151</v>
      </c>
      <c r="BM117" s="226" t="s">
        <v>474</v>
      </c>
    </row>
    <row r="118" s="2" customFormat="1" ht="16.5" customHeight="1">
      <c r="A118" s="41"/>
      <c r="B118" s="42"/>
      <c r="C118" s="215" t="s">
        <v>335</v>
      </c>
      <c r="D118" s="215" t="s">
        <v>146</v>
      </c>
      <c r="E118" s="216" t="s">
        <v>1152</v>
      </c>
      <c r="F118" s="217" t="s">
        <v>1153</v>
      </c>
      <c r="G118" s="218" t="s">
        <v>198</v>
      </c>
      <c r="H118" s="219">
        <v>1</v>
      </c>
      <c r="I118" s="220"/>
      <c r="J118" s="221">
        <f>ROUND(I118*H118,2)</f>
        <v>0</v>
      </c>
      <c r="K118" s="217" t="s">
        <v>41</v>
      </c>
      <c r="L118" s="47"/>
      <c r="M118" s="222" t="s">
        <v>41</v>
      </c>
      <c r="N118" s="223" t="s">
        <v>52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151</v>
      </c>
      <c r="AT118" s="226" t="s">
        <v>146</v>
      </c>
      <c r="AU118" s="226" t="s">
        <v>89</v>
      </c>
      <c r="AY118" s="19" t="s">
        <v>143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89</v>
      </c>
      <c r="BK118" s="227">
        <f>ROUND(I118*H118,2)</f>
        <v>0</v>
      </c>
      <c r="BL118" s="19" t="s">
        <v>151</v>
      </c>
      <c r="BM118" s="226" t="s">
        <v>477</v>
      </c>
    </row>
    <row r="119" s="2" customFormat="1" ht="16.5" customHeight="1">
      <c r="A119" s="41"/>
      <c r="B119" s="42"/>
      <c r="C119" s="215" t="s">
        <v>340</v>
      </c>
      <c r="D119" s="215" t="s">
        <v>146</v>
      </c>
      <c r="E119" s="216" t="s">
        <v>1154</v>
      </c>
      <c r="F119" s="217" t="s">
        <v>1155</v>
      </c>
      <c r="G119" s="218" t="s">
        <v>198</v>
      </c>
      <c r="H119" s="219">
        <v>1</v>
      </c>
      <c r="I119" s="220"/>
      <c r="J119" s="221">
        <f>ROUND(I119*H119,2)</f>
        <v>0</v>
      </c>
      <c r="K119" s="217" t="s">
        <v>41</v>
      </c>
      <c r="L119" s="47"/>
      <c r="M119" s="222" t="s">
        <v>41</v>
      </c>
      <c r="N119" s="223" t="s">
        <v>52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151</v>
      </c>
      <c r="AT119" s="226" t="s">
        <v>146</v>
      </c>
      <c r="AU119" s="226" t="s">
        <v>89</v>
      </c>
      <c r="AY119" s="19" t="s">
        <v>143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89</v>
      </c>
      <c r="BK119" s="227">
        <f>ROUND(I119*H119,2)</f>
        <v>0</v>
      </c>
      <c r="BL119" s="19" t="s">
        <v>151</v>
      </c>
      <c r="BM119" s="226" t="s">
        <v>480</v>
      </c>
    </row>
    <row r="120" s="2" customFormat="1" ht="16.5" customHeight="1">
      <c r="A120" s="41"/>
      <c r="B120" s="42"/>
      <c r="C120" s="215" t="s">
        <v>347</v>
      </c>
      <c r="D120" s="215" t="s">
        <v>146</v>
      </c>
      <c r="E120" s="216" t="s">
        <v>1156</v>
      </c>
      <c r="F120" s="217" t="s">
        <v>1157</v>
      </c>
      <c r="G120" s="218" t="s">
        <v>198</v>
      </c>
      <c r="H120" s="219">
        <v>2</v>
      </c>
      <c r="I120" s="220"/>
      <c r="J120" s="221">
        <f>ROUND(I120*H120,2)</f>
        <v>0</v>
      </c>
      <c r="K120" s="217" t="s">
        <v>41</v>
      </c>
      <c r="L120" s="47"/>
      <c r="M120" s="222" t="s">
        <v>41</v>
      </c>
      <c r="N120" s="223" t="s">
        <v>52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151</v>
      </c>
      <c r="AT120" s="226" t="s">
        <v>146</v>
      </c>
      <c r="AU120" s="226" t="s">
        <v>89</v>
      </c>
      <c r="AY120" s="19" t="s">
        <v>143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89</v>
      </c>
      <c r="BK120" s="227">
        <f>ROUND(I120*H120,2)</f>
        <v>0</v>
      </c>
      <c r="BL120" s="19" t="s">
        <v>151</v>
      </c>
      <c r="BM120" s="226" t="s">
        <v>483</v>
      </c>
    </row>
    <row r="121" s="2" customFormat="1" ht="16.5" customHeight="1">
      <c r="A121" s="41"/>
      <c r="B121" s="42"/>
      <c r="C121" s="215" t="s">
        <v>352</v>
      </c>
      <c r="D121" s="215" t="s">
        <v>146</v>
      </c>
      <c r="E121" s="216" t="s">
        <v>1158</v>
      </c>
      <c r="F121" s="217" t="s">
        <v>1159</v>
      </c>
      <c r="G121" s="218" t="s">
        <v>198</v>
      </c>
      <c r="H121" s="219">
        <v>2</v>
      </c>
      <c r="I121" s="220"/>
      <c r="J121" s="221">
        <f>ROUND(I121*H121,2)</f>
        <v>0</v>
      </c>
      <c r="K121" s="217" t="s">
        <v>41</v>
      </c>
      <c r="L121" s="47"/>
      <c r="M121" s="222" t="s">
        <v>41</v>
      </c>
      <c r="N121" s="223" t="s">
        <v>52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151</v>
      </c>
      <c r="AT121" s="226" t="s">
        <v>146</v>
      </c>
      <c r="AU121" s="226" t="s">
        <v>89</v>
      </c>
      <c r="AY121" s="19" t="s">
        <v>143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89</v>
      </c>
      <c r="BK121" s="227">
        <f>ROUND(I121*H121,2)</f>
        <v>0</v>
      </c>
      <c r="BL121" s="19" t="s">
        <v>151</v>
      </c>
      <c r="BM121" s="226" t="s">
        <v>488</v>
      </c>
    </row>
    <row r="122" s="2" customFormat="1" ht="16.5" customHeight="1">
      <c r="A122" s="41"/>
      <c r="B122" s="42"/>
      <c r="C122" s="215" t="s">
        <v>357</v>
      </c>
      <c r="D122" s="215" t="s">
        <v>146</v>
      </c>
      <c r="E122" s="216" t="s">
        <v>1160</v>
      </c>
      <c r="F122" s="217" t="s">
        <v>1161</v>
      </c>
      <c r="G122" s="218" t="s">
        <v>198</v>
      </c>
      <c r="H122" s="219">
        <v>1</v>
      </c>
      <c r="I122" s="220"/>
      <c r="J122" s="221">
        <f>ROUND(I122*H122,2)</f>
        <v>0</v>
      </c>
      <c r="K122" s="217" t="s">
        <v>41</v>
      </c>
      <c r="L122" s="47"/>
      <c r="M122" s="222" t="s">
        <v>41</v>
      </c>
      <c r="N122" s="223" t="s">
        <v>52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151</v>
      </c>
      <c r="AT122" s="226" t="s">
        <v>146</v>
      </c>
      <c r="AU122" s="226" t="s">
        <v>89</v>
      </c>
      <c r="AY122" s="19" t="s">
        <v>143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89</v>
      </c>
      <c r="BK122" s="227">
        <f>ROUND(I122*H122,2)</f>
        <v>0</v>
      </c>
      <c r="BL122" s="19" t="s">
        <v>151</v>
      </c>
      <c r="BM122" s="226" t="s">
        <v>491</v>
      </c>
    </row>
    <row r="123" s="2" customFormat="1" ht="16.5" customHeight="1">
      <c r="A123" s="41"/>
      <c r="B123" s="42"/>
      <c r="C123" s="215" t="s">
        <v>366</v>
      </c>
      <c r="D123" s="215" t="s">
        <v>146</v>
      </c>
      <c r="E123" s="216" t="s">
        <v>1162</v>
      </c>
      <c r="F123" s="217" t="s">
        <v>1163</v>
      </c>
      <c r="G123" s="218" t="s">
        <v>198</v>
      </c>
      <c r="H123" s="219">
        <v>1</v>
      </c>
      <c r="I123" s="220"/>
      <c r="J123" s="221">
        <f>ROUND(I123*H123,2)</f>
        <v>0</v>
      </c>
      <c r="K123" s="217" t="s">
        <v>41</v>
      </c>
      <c r="L123" s="47"/>
      <c r="M123" s="222" t="s">
        <v>41</v>
      </c>
      <c r="N123" s="223" t="s">
        <v>52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151</v>
      </c>
      <c r="AT123" s="226" t="s">
        <v>146</v>
      </c>
      <c r="AU123" s="226" t="s">
        <v>89</v>
      </c>
      <c r="AY123" s="19" t="s">
        <v>143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89</v>
      </c>
      <c r="BK123" s="227">
        <f>ROUND(I123*H123,2)</f>
        <v>0</v>
      </c>
      <c r="BL123" s="19" t="s">
        <v>151</v>
      </c>
      <c r="BM123" s="226" t="s">
        <v>494</v>
      </c>
    </row>
    <row r="124" s="2" customFormat="1" ht="16.5" customHeight="1">
      <c r="A124" s="41"/>
      <c r="B124" s="42"/>
      <c r="C124" s="215" t="s">
        <v>369</v>
      </c>
      <c r="D124" s="215" t="s">
        <v>146</v>
      </c>
      <c r="E124" s="216" t="s">
        <v>1164</v>
      </c>
      <c r="F124" s="217" t="s">
        <v>1165</v>
      </c>
      <c r="G124" s="218" t="s">
        <v>198</v>
      </c>
      <c r="H124" s="219">
        <v>1</v>
      </c>
      <c r="I124" s="220"/>
      <c r="J124" s="221">
        <f>ROUND(I124*H124,2)</f>
        <v>0</v>
      </c>
      <c r="K124" s="217" t="s">
        <v>41</v>
      </c>
      <c r="L124" s="47"/>
      <c r="M124" s="222" t="s">
        <v>41</v>
      </c>
      <c r="N124" s="223" t="s">
        <v>52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151</v>
      </c>
      <c r="AT124" s="226" t="s">
        <v>146</v>
      </c>
      <c r="AU124" s="226" t="s">
        <v>89</v>
      </c>
      <c r="AY124" s="19" t="s">
        <v>143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89</v>
      </c>
      <c r="BK124" s="227">
        <f>ROUND(I124*H124,2)</f>
        <v>0</v>
      </c>
      <c r="BL124" s="19" t="s">
        <v>151</v>
      </c>
      <c r="BM124" s="226" t="s">
        <v>346</v>
      </c>
    </row>
    <row r="125" s="2" customFormat="1" ht="16.5" customHeight="1">
      <c r="A125" s="41"/>
      <c r="B125" s="42"/>
      <c r="C125" s="215" t="s">
        <v>276</v>
      </c>
      <c r="D125" s="215" t="s">
        <v>146</v>
      </c>
      <c r="E125" s="216" t="s">
        <v>1166</v>
      </c>
      <c r="F125" s="217" t="s">
        <v>1167</v>
      </c>
      <c r="G125" s="218" t="s">
        <v>198</v>
      </c>
      <c r="H125" s="219">
        <v>1</v>
      </c>
      <c r="I125" s="220"/>
      <c r="J125" s="221">
        <f>ROUND(I125*H125,2)</f>
        <v>0</v>
      </c>
      <c r="K125" s="217" t="s">
        <v>41</v>
      </c>
      <c r="L125" s="47"/>
      <c r="M125" s="222" t="s">
        <v>41</v>
      </c>
      <c r="N125" s="223" t="s">
        <v>52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151</v>
      </c>
      <c r="AT125" s="226" t="s">
        <v>146</v>
      </c>
      <c r="AU125" s="226" t="s">
        <v>89</v>
      </c>
      <c r="AY125" s="19" t="s">
        <v>143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89</v>
      </c>
      <c r="BK125" s="227">
        <f>ROUND(I125*H125,2)</f>
        <v>0</v>
      </c>
      <c r="BL125" s="19" t="s">
        <v>151</v>
      </c>
      <c r="BM125" s="226" t="s">
        <v>501</v>
      </c>
    </row>
    <row r="126" s="2" customFormat="1" ht="16.5" customHeight="1">
      <c r="A126" s="41"/>
      <c r="B126" s="42"/>
      <c r="C126" s="215" t="s">
        <v>383</v>
      </c>
      <c r="D126" s="215" t="s">
        <v>146</v>
      </c>
      <c r="E126" s="216" t="s">
        <v>1168</v>
      </c>
      <c r="F126" s="217" t="s">
        <v>1165</v>
      </c>
      <c r="G126" s="218" t="s">
        <v>198</v>
      </c>
      <c r="H126" s="219">
        <v>7</v>
      </c>
      <c r="I126" s="220"/>
      <c r="J126" s="221">
        <f>ROUND(I126*H126,2)</f>
        <v>0</v>
      </c>
      <c r="K126" s="217" t="s">
        <v>41</v>
      </c>
      <c r="L126" s="47"/>
      <c r="M126" s="222" t="s">
        <v>41</v>
      </c>
      <c r="N126" s="223" t="s">
        <v>52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151</v>
      </c>
      <c r="AT126" s="226" t="s">
        <v>146</v>
      </c>
      <c r="AU126" s="226" t="s">
        <v>89</v>
      </c>
      <c r="AY126" s="19" t="s">
        <v>143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89</v>
      </c>
      <c r="BK126" s="227">
        <f>ROUND(I126*H126,2)</f>
        <v>0</v>
      </c>
      <c r="BL126" s="19" t="s">
        <v>151</v>
      </c>
      <c r="BM126" s="226" t="s">
        <v>504</v>
      </c>
    </row>
    <row r="127" s="2" customFormat="1" ht="16.5" customHeight="1">
      <c r="A127" s="41"/>
      <c r="B127" s="42"/>
      <c r="C127" s="215" t="s">
        <v>390</v>
      </c>
      <c r="D127" s="215" t="s">
        <v>146</v>
      </c>
      <c r="E127" s="216" t="s">
        <v>1169</v>
      </c>
      <c r="F127" s="217" t="s">
        <v>1170</v>
      </c>
      <c r="G127" s="218" t="s">
        <v>198</v>
      </c>
      <c r="H127" s="219">
        <v>1</v>
      </c>
      <c r="I127" s="220"/>
      <c r="J127" s="221">
        <f>ROUND(I127*H127,2)</f>
        <v>0</v>
      </c>
      <c r="K127" s="217" t="s">
        <v>41</v>
      </c>
      <c r="L127" s="47"/>
      <c r="M127" s="222" t="s">
        <v>41</v>
      </c>
      <c r="N127" s="223" t="s">
        <v>52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151</v>
      </c>
      <c r="AT127" s="226" t="s">
        <v>146</v>
      </c>
      <c r="AU127" s="226" t="s">
        <v>89</v>
      </c>
      <c r="AY127" s="19" t="s">
        <v>143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89</v>
      </c>
      <c r="BK127" s="227">
        <f>ROUND(I127*H127,2)</f>
        <v>0</v>
      </c>
      <c r="BL127" s="19" t="s">
        <v>151</v>
      </c>
      <c r="BM127" s="226" t="s">
        <v>507</v>
      </c>
    </row>
    <row r="128" s="2" customFormat="1" ht="16.5" customHeight="1">
      <c r="A128" s="41"/>
      <c r="B128" s="42"/>
      <c r="C128" s="215" t="s">
        <v>508</v>
      </c>
      <c r="D128" s="215" t="s">
        <v>146</v>
      </c>
      <c r="E128" s="216" t="s">
        <v>1171</v>
      </c>
      <c r="F128" s="217" t="s">
        <v>1172</v>
      </c>
      <c r="G128" s="218" t="s">
        <v>198</v>
      </c>
      <c r="H128" s="219">
        <v>2</v>
      </c>
      <c r="I128" s="220"/>
      <c r="J128" s="221">
        <f>ROUND(I128*H128,2)</f>
        <v>0</v>
      </c>
      <c r="K128" s="217" t="s">
        <v>41</v>
      </c>
      <c r="L128" s="47"/>
      <c r="M128" s="222" t="s">
        <v>41</v>
      </c>
      <c r="N128" s="223" t="s">
        <v>52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151</v>
      </c>
      <c r="AT128" s="226" t="s">
        <v>146</v>
      </c>
      <c r="AU128" s="226" t="s">
        <v>89</v>
      </c>
      <c r="AY128" s="19" t="s">
        <v>143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89</v>
      </c>
      <c r="BK128" s="227">
        <f>ROUND(I128*H128,2)</f>
        <v>0</v>
      </c>
      <c r="BL128" s="19" t="s">
        <v>151</v>
      </c>
      <c r="BM128" s="226" t="s">
        <v>511</v>
      </c>
    </row>
    <row r="129" s="12" customFormat="1" ht="25.92" customHeight="1">
      <c r="A129" s="12"/>
      <c r="B129" s="199"/>
      <c r="C129" s="200"/>
      <c r="D129" s="201" t="s">
        <v>80</v>
      </c>
      <c r="E129" s="202" t="s">
        <v>643</v>
      </c>
      <c r="F129" s="202" t="s">
        <v>1173</v>
      </c>
      <c r="G129" s="200"/>
      <c r="H129" s="200"/>
      <c r="I129" s="203"/>
      <c r="J129" s="204">
        <f>BK129</f>
        <v>0</v>
      </c>
      <c r="K129" s="200"/>
      <c r="L129" s="205"/>
      <c r="M129" s="206"/>
      <c r="N129" s="207"/>
      <c r="O129" s="207"/>
      <c r="P129" s="208">
        <f>SUM(P130:P138)</f>
        <v>0</v>
      </c>
      <c r="Q129" s="207"/>
      <c r="R129" s="208">
        <f>SUM(R130:R138)</f>
        <v>0</v>
      </c>
      <c r="S129" s="207"/>
      <c r="T129" s="209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89</v>
      </c>
      <c r="AT129" s="211" t="s">
        <v>80</v>
      </c>
      <c r="AU129" s="211" t="s">
        <v>81</v>
      </c>
      <c r="AY129" s="210" t="s">
        <v>143</v>
      </c>
      <c r="BK129" s="212">
        <f>SUM(BK130:BK138)</f>
        <v>0</v>
      </c>
    </row>
    <row r="130" s="2" customFormat="1" ht="16.5" customHeight="1">
      <c r="A130" s="41"/>
      <c r="B130" s="42"/>
      <c r="C130" s="215" t="s">
        <v>456</v>
      </c>
      <c r="D130" s="215" t="s">
        <v>146</v>
      </c>
      <c r="E130" s="216" t="s">
        <v>1174</v>
      </c>
      <c r="F130" s="217" t="s">
        <v>1175</v>
      </c>
      <c r="G130" s="218" t="s">
        <v>212</v>
      </c>
      <c r="H130" s="219">
        <v>124</v>
      </c>
      <c r="I130" s="220"/>
      <c r="J130" s="221">
        <f>ROUND(I130*H130,2)</f>
        <v>0</v>
      </c>
      <c r="K130" s="217" t="s">
        <v>41</v>
      </c>
      <c r="L130" s="47"/>
      <c r="M130" s="222" t="s">
        <v>41</v>
      </c>
      <c r="N130" s="223" t="s">
        <v>52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151</v>
      </c>
      <c r="AT130" s="226" t="s">
        <v>146</v>
      </c>
      <c r="AU130" s="226" t="s">
        <v>89</v>
      </c>
      <c r="AY130" s="19" t="s">
        <v>143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89</v>
      </c>
      <c r="BK130" s="227">
        <f>ROUND(I130*H130,2)</f>
        <v>0</v>
      </c>
      <c r="BL130" s="19" t="s">
        <v>151</v>
      </c>
      <c r="BM130" s="226" t="s">
        <v>514</v>
      </c>
    </row>
    <row r="131" s="2" customFormat="1" ht="16.5" customHeight="1">
      <c r="A131" s="41"/>
      <c r="B131" s="42"/>
      <c r="C131" s="215" t="s">
        <v>515</v>
      </c>
      <c r="D131" s="215" t="s">
        <v>146</v>
      </c>
      <c r="E131" s="216" t="s">
        <v>1176</v>
      </c>
      <c r="F131" s="217" t="s">
        <v>1177</v>
      </c>
      <c r="G131" s="218" t="s">
        <v>212</v>
      </c>
      <c r="H131" s="219">
        <v>91</v>
      </c>
      <c r="I131" s="220"/>
      <c r="J131" s="221">
        <f>ROUND(I131*H131,2)</f>
        <v>0</v>
      </c>
      <c r="K131" s="217" t="s">
        <v>41</v>
      </c>
      <c r="L131" s="47"/>
      <c r="M131" s="222" t="s">
        <v>41</v>
      </c>
      <c r="N131" s="223" t="s">
        <v>52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151</v>
      </c>
      <c r="AT131" s="226" t="s">
        <v>146</v>
      </c>
      <c r="AU131" s="226" t="s">
        <v>89</v>
      </c>
      <c r="AY131" s="19" t="s">
        <v>143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89</v>
      </c>
      <c r="BK131" s="227">
        <f>ROUND(I131*H131,2)</f>
        <v>0</v>
      </c>
      <c r="BL131" s="19" t="s">
        <v>151</v>
      </c>
      <c r="BM131" s="226" t="s">
        <v>518</v>
      </c>
    </row>
    <row r="132" s="2" customFormat="1" ht="16.5" customHeight="1">
      <c r="A132" s="41"/>
      <c r="B132" s="42"/>
      <c r="C132" s="215" t="s">
        <v>459</v>
      </c>
      <c r="D132" s="215" t="s">
        <v>146</v>
      </c>
      <c r="E132" s="216" t="s">
        <v>1178</v>
      </c>
      <c r="F132" s="217" t="s">
        <v>1179</v>
      </c>
      <c r="G132" s="218" t="s">
        <v>212</v>
      </c>
      <c r="H132" s="219">
        <v>6</v>
      </c>
      <c r="I132" s="220"/>
      <c r="J132" s="221">
        <f>ROUND(I132*H132,2)</f>
        <v>0</v>
      </c>
      <c r="K132" s="217" t="s">
        <v>41</v>
      </c>
      <c r="L132" s="47"/>
      <c r="M132" s="222" t="s">
        <v>41</v>
      </c>
      <c r="N132" s="223" t="s">
        <v>52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151</v>
      </c>
      <c r="AT132" s="226" t="s">
        <v>146</v>
      </c>
      <c r="AU132" s="226" t="s">
        <v>89</v>
      </c>
      <c r="AY132" s="19" t="s">
        <v>143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89</v>
      </c>
      <c r="BK132" s="227">
        <f>ROUND(I132*H132,2)</f>
        <v>0</v>
      </c>
      <c r="BL132" s="19" t="s">
        <v>151</v>
      </c>
      <c r="BM132" s="226" t="s">
        <v>521</v>
      </c>
    </row>
    <row r="133" s="2" customFormat="1" ht="16.5" customHeight="1">
      <c r="A133" s="41"/>
      <c r="B133" s="42"/>
      <c r="C133" s="215" t="s">
        <v>522</v>
      </c>
      <c r="D133" s="215" t="s">
        <v>146</v>
      </c>
      <c r="E133" s="216" t="s">
        <v>1180</v>
      </c>
      <c r="F133" s="217" t="s">
        <v>1181</v>
      </c>
      <c r="G133" s="218" t="s">
        <v>212</v>
      </c>
      <c r="H133" s="219">
        <v>69</v>
      </c>
      <c r="I133" s="220"/>
      <c r="J133" s="221">
        <f>ROUND(I133*H133,2)</f>
        <v>0</v>
      </c>
      <c r="K133" s="217" t="s">
        <v>41</v>
      </c>
      <c r="L133" s="47"/>
      <c r="M133" s="222" t="s">
        <v>41</v>
      </c>
      <c r="N133" s="223" t="s">
        <v>52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151</v>
      </c>
      <c r="AT133" s="226" t="s">
        <v>146</v>
      </c>
      <c r="AU133" s="226" t="s">
        <v>89</v>
      </c>
      <c r="AY133" s="19" t="s">
        <v>143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89</v>
      </c>
      <c r="BK133" s="227">
        <f>ROUND(I133*H133,2)</f>
        <v>0</v>
      </c>
      <c r="BL133" s="19" t="s">
        <v>151</v>
      </c>
      <c r="BM133" s="226" t="s">
        <v>525</v>
      </c>
    </row>
    <row r="134" s="2" customFormat="1" ht="16.5" customHeight="1">
      <c r="A134" s="41"/>
      <c r="B134" s="42"/>
      <c r="C134" s="215" t="s">
        <v>462</v>
      </c>
      <c r="D134" s="215" t="s">
        <v>146</v>
      </c>
      <c r="E134" s="216" t="s">
        <v>1182</v>
      </c>
      <c r="F134" s="217" t="s">
        <v>1183</v>
      </c>
      <c r="G134" s="218" t="s">
        <v>212</v>
      </c>
      <c r="H134" s="219">
        <v>62</v>
      </c>
      <c r="I134" s="220"/>
      <c r="J134" s="221">
        <f>ROUND(I134*H134,2)</f>
        <v>0</v>
      </c>
      <c r="K134" s="217" t="s">
        <v>41</v>
      </c>
      <c r="L134" s="47"/>
      <c r="M134" s="222" t="s">
        <v>41</v>
      </c>
      <c r="N134" s="223" t="s">
        <v>52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151</v>
      </c>
      <c r="AT134" s="226" t="s">
        <v>146</v>
      </c>
      <c r="AU134" s="226" t="s">
        <v>89</v>
      </c>
      <c r="AY134" s="19" t="s">
        <v>143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89</v>
      </c>
      <c r="BK134" s="227">
        <f>ROUND(I134*H134,2)</f>
        <v>0</v>
      </c>
      <c r="BL134" s="19" t="s">
        <v>151</v>
      </c>
      <c r="BM134" s="226" t="s">
        <v>528</v>
      </c>
    </row>
    <row r="135" s="2" customFormat="1" ht="16.5" customHeight="1">
      <c r="A135" s="41"/>
      <c r="B135" s="42"/>
      <c r="C135" s="215" t="s">
        <v>529</v>
      </c>
      <c r="D135" s="215" t="s">
        <v>146</v>
      </c>
      <c r="E135" s="216" t="s">
        <v>1184</v>
      </c>
      <c r="F135" s="217" t="s">
        <v>1185</v>
      </c>
      <c r="G135" s="218" t="s">
        <v>212</v>
      </c>
      <c r="H135" s="219">
        <v>72</v>
      </c>
      <c r="I135" s="220"/>
      <c r="J135" s="221">
        <f>ROUND(I135*H135,2)</f>
        <v>0</v>
      </c>
      <c r="K135" s="217" t="s">
        <v>41</v>
      </c>
      <c r="L135" s="47"/>
      <c r="M135" s="222" t="s">
        <v>41</v>
      </c>
      <c r="N135" s="223" t="s">
        <v>52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151</v>
      </c>
      <c r="AT135" s="226" t="s">
        <v>146</v>
      </c>
      <c r="AU135" s="226" t="s">
        <v>89</v>
      </c>
      <c r="AY135" s="19" t="s">
        <v>143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89</v>
      </c>
      <c r="BK135" s="227">
        <f>ROUND(I135*H135,2)</f>
        <v>0</v>
      </c>
      <c r="BL135" s="19" t="s">
        <v>151</v>
      </c>
      <c r="BM135" s="226" t="s">
        <v>532</v>
      </c>
    </row>
    <row r="136" s="2" customFormat="1" ht="16.5" customHeight="1">
      <c r="A136" s="41"/>
      <c r="B136" s="42"/>
      <c r="C136" s="215" t="s">
        <v>465</v>
      </c>
      <c r="D136" s="215" t="s">
        <v>146</v>
      </c>
      <c r="E136" s="216" t="s">
        <v>1186</v>
      </c>
      <c r="F136" s="217" t="s">
        <v>1187</v>
      </c>
      <c r="G136" s="218" t="s">
        <v>212</v>
      </c>
      <c r="H136" s="219">
        <v>20</v>
      </c>
      <c r="I136" s="220"/>
      <c r="J136" s="221">
        <f>ROUND(I136*H136,2)</f>
        <v>0</v>
      </c>
      <c r="K136" s="217" t="s">
        <v>41</v>
      </c>
      <c r="L136" s="47"/>
      <c r="M136" s="222" t="s">
        <v>41</v>
      </c>
      <c r="N136" s="223" t="s">
        <v>52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151</v>
      </c>
      <c r="AT136" s="226" t="s">
        <v>146</v>
      </c>
      <c r="AU136" s="226" t="s">
        <v>89</v>
      </c>
      <c r="AY136" s="19" t="s">
        <v>143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89</v>
      </c>
      <c r="BK136" s="227">
        <f>ROUND(I136*H136,2)</f>
        <v>0</v>
      </c>
      <c r="BL136" s="19" t="s">
        <v>151</v>
      </c>
      <c r="BM136" s="226" t="s">
        <v>535</v>
      </c>
    </row>
    <row r="137" s="2" customFormat="1" ht="16.5" customHeight="1">
      <c r="A137" s="41"/>
      <c r="B137" s="42"/>
      <c r="C137" s="215" t="s">
        <v>536</v>
      </c>
      <c r="D137" s="215" t="s">
        <v>146</v>
      </c>
      <c r="E137" s="216" t="s">
        <v>1188</v>
      </c>
      <c r="F137" s="217" t="s">
        <v>1189</v>
      </c>
      <c r="G137" s="218" t="s">
        <v>212</v>
      </c>
      <c r="H137" s="219">
        <v>20</v>
      </c>
      <c r="I137" s="220"/>
      <c r="J137" s="221">
        <f>ROUND(I137*H137,2)</f>
        <v>0</v>
      </c>
      <c r="K137" s="217" t="s">
        <v>41</v>
      </c>
      <c r="L137" s="47"/>
      <c r="M137" s="222" t="s">
        <v>41</v>
      </c>
      <c r="N137" s="223" t="s">
        <v>52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151</v>
      </c>
      <c r="AT137" s="226" t="s">
        <v>146</v>
      </c>
      <c r="AU137" s="226" t="s">
        <v>89</v>
      </c>
      <c r="AY137" s="19" t="s">
        <v>143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89</v>
      </c>
      <c r="BK137" s="227">
        <f>ROUND(I137*H137,2)</f>
        <v>0</v>
      </c>
      <c r="BL137" s="19" t="s">
        <v>151</v>
      </c>
      <c r="BM137" s="226" t="s">
        <v>539</v>
      </c>
    </row>
    <row r="138" s="2" customFormat="1" ht="16.5" customHeight="1">
      <c r="A138" s="41"/>
      <c r="B138" s="42"/>
      <c r="C138" s="215" t="s">
        <v>468</v>
      </c>
      <c r="D138" s="215" t="s">
        <v>146</v>
      </c>
      <c r="E138" s="216" t="s">
        <v>1190</v>
      </c>
      <c r="F138" s="217" t="s">
        <v>1191</v>
      </c>
      <c r="G138" s="218" t="s">
        <v>212</v>
      </c>
      <c r="H138" s="219">
        <v>80</v>
      </c>
      <c r="I138" s="220"/>
      <c r="J138" s="221">
        <f>ROUND(I138*H138,2)</f>
        <v>0</v>
      </c>
      <c r="K138" s="217" t="s">
        <v>41</v>
      </c>
      <c r="L138" s="47"/>
      <c r="M138" s="222" t="s">
        <v>41</v>
      </c>
      <c r="N138" s="223" t="s">
        <v>52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151</v>
      </c>
      <c r="AT138" s="226" t="s">
        <v>146</v>
      </c>
      <c r="AU138" s="226" t="s">
        <v>89</v>
      </c>
      <c r="AY138" s="19" t="s">
        <v>143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89</v>
      </c>
      <c r="BK138" s="227">
        <f>ROUND(I138*H138,2)</f>
        <v>0</v>
      </c>
      <c r="BL138" s="19" t="s">
        <v>151</v>
      </c>
      <c r="BM138" s="226" t="s">
        <v>542</v>
      </c>
    </row>
    <row r="139" s="12" customFormat="1" ht="25.92" customHeight="1">
      <c r="A139" s="12"/>
      <c r="B139" s="199"/>
      <c r="C139" s="200"/>
      <c r="D139" s="201" t="s">
        <v>80</v>
      </c>
      <c r="E139" s="202" t="s">
        <v>648</v>
      </c>
      <c r="F139" s="202" t="s">
        <v>1192</v>
      </c>
      <c r="G139" s="200"/>
      <c r="H139" s="200"/>
      <c r="I139" s="203"/>
      <c r="J139" s="204">
        <f>BK139</f>
        <v>0</v>
      </c>
      <c r="K139" s="200"/>
      <c r="L139" s="205"/>
      <c r="M139" s="206"/>
      <c r="N139" s="207"/>
      <c r="O139" s="207"/>
      <c r="P139" s="208">
        <f>SUM(P140:P145)</f>
        <v>0</v>
      </c>
      <c r="Q139" s="207"/>
      <c r="R139" s="208">
        <f>SUM(R140:R145)</f>
        <v>0</v>
      </c>
      <c r="S139" s="207"/>
      <c r="T139" s="209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89</v>
      </c>
      <c r="AT139" s="211" t="s">
        <v>80</v>
      </c>
      <c r="AU139" s="211" t="s">
        <v>81</v>
      </c>
      <c r="AY139" s="210" t="s">
        <v>143</v>
      </c>
      <c r="BK139" s="212">
        <f>SUM(BK140:BK145)</f>
        <v>0</v>
      </c>
    </row>
    <row r="140" s="2" customFormat="1" ht="37.8" customHeight="1">
      <c r="A140" s="41"/>
      <c r="B140" s="42"/>
      <c r="C140" s="215" t="s">
        <v>543</v>
      </c>
      <c r="D140" s="215" t="s">
        <v>146</v>
      </c>
      <c r="E140" s="216" t="s">
        <v>1193</v>
      </c>
      <c r="F140" s="217" t="s">
        <v>1194</v>
      </c>
      <c r="G140" s="218" t="s">
        <v>198</v>
      </c>
      <c r="H140" s="219">
        <v>1</v>
      </c>
      <c r="I140" s="220"/>
      <c r="J140" s="221">
        <f>ROUND(I140*H140,2)</f>
        <v>0</v>
      </c>
      <c r="K140" s="217" t="s">
        <v>41</v>
      </c>
      <c r="L140" s="47"/>
      <c r="M140" s="222" t="s">
        <v>41</v>
      </c>
      <c r="N140" s="223" t="s">
        <v>52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151</v>
      </c>
      <c r="AT140" s="226" t="s">
        <v>146</v>
      </c>
      <c r="AU140" s="226" t="s">
        <v>89</v>
      </c>
      <c r="AY140" s="19" t="s">
        <v>143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89</v>
      </c>
      <c r="BK140" s="227">
        <f>ROUND(I140*H140,2)</f>
        <v>0</v>
      </c>
      <c r="BL140" s="19" t="s">
        <v>151</v>
      </c>
      <c r="BM140" s="226" t="s">
        <v>546</v>
      </c>
    </row>
    <row r="141" s="2" customFormat="1" ht="16.5" customHeight="1">
      <c r="A141" s="41"/>
      <c r="B141" s="42"/>
      <c r="C141" s="215" t="s">
        <v>471</v>
      </c>
      <c r="D141" s="215" t="s">
        <v>146</v>
      </c>
      <c r="E141" s="216" t="s">
        <v>1195</v>
      </c>
      <c r="F141" s="217" t="s">
        <v>1196</v>
      </c>
      <c r="G141" s="218" t="s">
        <v>198</v>
      </c>
      <c r="H141" s="219">
        <v>1</v>
      </c>
      <c r="I141" s="220"/>
      <c r="J141" s="221">
        <f>ROUND(I141*H141,2)</f>
        <v>0</v>
      </c>
      <c r="K141" s="217" t="s">
        <v>41</v>
      </c>
      <c r="L141" s="47"/>
      <c r="M141" s="222" t="s">
        <v>41</v>
      </c>
      <c r="N141" s="223" t="s">
        <v>52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151</v>
      </c>
      <c r="AT141" s="226" t="s">
        <v>146</v>
      </c>
      <c r="AU141" s="226" t="s">
        <v>89</v>
      </c>
      <c r="AY141" s="19" t="s">
        <v>143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89</v>
      </c>
      <c r="BK141" s="227">
        <f>ROUND(I141*H141,2)</f>
        <v>0</v>
      </c>
      <c r="BL141" s="19" t="s">
        <v>151</v>
      </c>
      <c r="BM141" s="226" t="s">
        <v>549</v>
      </c>
    </row>
    <row r="142" s="2" customFormat="1" ht="16.5" customHeight="1">
      <c r="A142" s="41"/>
      <c r="B142" s="42"/>
      <c r="C142" s="215" t="s">
        <v>550</v>
      </c>
      <c r="D142" s="215" t="s">
        <v>146</v>
      </c>
      <c r="E142" s="216" t="s">
        <v>1197</v>
      </c>
      <c r="F142" s="217" t="s">
        <v>1198</v>
      </c>
      <c r="G142" s="218" t="s">
        <v>393</v>
      </c>
      <c r="H142" s="219">
        <v>20</v>
      </c>
      <c r="I142" s="220"/>
      <c r="J142" s="221">
        <f>ROUND(I142*H142,2)</f>
        <v>0</v>
      </c>
      <c r="K142" s="217" t="s">
        <v>41</v>
      </c>
      <c r="L142" s="47"/>
      <c r="M142" s="222" t="s">
        <v>41</v>
      </c>
      <c r="N142" s="223" t="s">
        <v>52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151</v>
      </c>
      <c r="AT142" s="226" t="s">
        <v>146</v>
      </c>
      <c r="AU142" s="226" t="s">
        <v>89</v>
      </c>
      <c r="AY142" s="19" t="s">
        <v>143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89</v>
      </c>
      <c r="BK142" s="227">
        <f>ROUND(I142*H142,2)</f>
        <v>0</v>
      </c>
      <c r="BL142" s="19" t="s">
        <v>151</v>
      </c>
      <c r="BM142" s="226" t="s">
        <v>553</v>
      </c>
    </row>
    <row r="143" s="2" customFormat="1" ht="16.5" customHeight="1">
      <c r="A143" s="41"/>
      <c r="B143" s="42"/>
      <c r="C143" s="215" t="s">
        <v>474</v>
      </c>
      <c r="D143" s="215" t="s">
        <v>146</v>
      </c>
      <c r="E143" s="216" t="s">
        <v>1199</v>
      </c>
      <c r="F143" s="217" t="s">
        <v>1200</v>
      </c>
      <c r="G143" s="218" t="s">
        <v>198</v>
      </c>
      <c r="H143" s="219">
        <v>1</v>
      </c>
      <c r="I143" s="220"/>
      <c r="J143" s="221">
        <f>ROUND(I143*H143,2)</f>
        <v>0</v>
      </c>
      <c r="K143" s="217" t="s">
        <v>41</v>
      </c>
      <c r="L143" s="47"/>
      <c r="M143" s="222" t="s">
        <v>41</v>
      </c>
      <c r="N143" s="223" t="s">
        <v>52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151</v>
      </c>
      <c r="AT143" s="226" t="s">
        <v>146</v>
      </c>
      <c r="AU143" s="226" t="s">
        <v>89</v>
      </c>
      <c r="AY143" s="19" t="s">
        <v>143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89</v>
      </c>
      <c r="BK143" s="227">
        <f>ROUND(I143*H143,2)</f>
        <v>0</v>
      </c>
      <c r="BL143" s="19" t="s">
        <v>151</v>
      </c>
      <c r="BM143" s="226" t="s">
        <v>557</v>
      </c>
    </row>
    <row r="144" s="2" customFormat="1" ht="16.5" customHeight="1">
      <c r="A144" s="41"/>
      <c r="B144" s="42"/>
      <c r="C144" s="215" t="s">
        <v>558</v>
      </c>
      <c r="D144" s="215" t="s">
        <v>146</v>
      </c>
      <c r="E144" s="216" t="s">
        <v>1201</v>
      </c>
      <c r="F144" s="217" t="s">
        <v>836</v>
      </c>
      <c r="G144" s="218" t="s">
        <v>393</v>
      </c>
      <c r="H144" s="219">
        <v>8</v>
      </c>
      <c r="I144" s="220"/>
      <c r="J144" s="221">
        <f>ROUND(I144*H144,2)</f>
        <v>0</v>
      </c>
      <c r="K144" s="217" t="s">
        <v>41</v>
      </c>
      <c r="L144" s="47"/>
      <c r="M144" s="222" t="s">
        <v>41</v>
      </c>
      <c r="N144" s="223" t="s">
        <v>52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151</v>
      </c>
      <c r="AT144" s="226" t="s">
        <v>146</v>
      </c>
      <c r="AU144" s="226" t="s">
        <v>89</v>
      </c>
      <c r="AY144" s="19" t="s">
        <v>143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89</v>
      </c>
      <c r="BK144" s="227">
        <f>ROUND(I144*H144,2)</f>
        <v>0</v>
      </c>
      <c r="BL144" s="19" t="s">
        <v>151</v>
      </c>
      <c r="BM144" s="226" t="s">
        <v>561</v>
      </c>
    </row>
    <row r="145" s="2" customFormat="1" ht="16.5" customHeight="1">
      <c r="A145" s="41"/>
      <c r="B145" s="42"/>
      <c r="C145" s="215" t="s">
        <v>477</v>
      </c>
      <c r="D145" s="215" t="s">
        <v>146</v>
      </c>
      <c r="E145" s="216" t="s">
        <v>1202</v>
      </c>
      <c r="F145" s="217" t="s">
        <v>1203</v>
      </c>
      <c r="G145" s="218" t="s">
        <v>198</v>
      </c>
      <c r="H145" s="219">
        <v>1</v>
      </c>
      <c r="I145" s="220"/>
      <c r="J145" s="221">
        <f>ROUND(I145*H145,2)</f>
        <v>0</v>
      </c>
      <c r="K145" s="217" t="s">
        <v>41</v>
      </c>
      <c r="L145" s="47"/>
      <c r="M145" s="291" t="s">
        <v>41</v>
      </c>
      <c r="N145" s="292" t="s">
        <v>52</v>
      </c>
      <c r="O145" s="293"/>
      <c r="P145" s="294">
        <f>O145*H145</f>
        <v>0</v>
      </c>
      <c r="Q145" s="294">
        <v>0</v>
      </c>
      <c r="R145" s="294">
        <f>Q145*H145</f>
        <v>0</v>
      </c>
      <c r="S145" s="294">
        <v>0</v>
      </c>
      <c r="T145" s="29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151</v>
      </c>
      <c r="AT145" s="226" t="s">
        <v>146</v>
      </c>
      <c r="AU145" s="226" t="s">
        <v>89</v>
      </c>
      <c r="AY145" s="19" t="s">
        <v>143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89</v>
      </c>
      <c r="BK145" s="227">
        <f>ROUND(I145*H145,2)</f>
        <v>0</v>
      </c>
      <c r="BL145" s="19" t="s">
        <v>151</v>
      </c>
      <c r="BM145" s="226" t="s">
        <v>564</v>
      </c>
    </row>
    <row r="146" s="2" customFormat="1" ht="6.96" customHeight="1">
      <c r="A146" s="41"/>
      <c r="B146" s="62"/>
      <c r="C146" s="63"/>
      <c r="D146" s="63"/>
      <c r="E146" s="63"/>
      <c r="F146" s="63"/>
      <c r="G146" s="63"/>
      <c r="H146" s="63"/>
      <c r="I146" s="63"/>
      <c r="J146" s="63"/>
      <c r="K146" s="63"/>
      <c r="L146" s="47"/>
      <c r="M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</row>
  </sheetData>
  <sheetProtection sheet="1" autoFilter="0" formatColumns="0" formatRows="0" objects="1" scenarios="1" spinCount="100000" saltValue="x7NY2EajheE1craeJy9RugfaaAk5Qrdnt1jc/K/fIXTMYLyPKHwmTMQm5mIl5LL6wf3eatfwz3AeE8QfVl55Hg==" hashValue="tLlO0kDnv++zVUgAF7lbwYRNBEeu0Csbb0IvSwXT3QEOij14lDX+tnllOipy0VhDYJYMexCdh/pyxoRcyY7svQ==" algorithmName="SHA-512" password="CC35"/>
  <autoFilter ref="C89:K14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91</v>
      </c>
    </row>
    <row r="4" s="1" customFormat="1" ht="24.96" customHeight="1">
      <c r="B4" s="22"/>
      <c r="D4" s="143" t="s">
        <v>111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stávající plynové kotelny</v>
      </c>
      <c r="F7" s="145"/>
      <c r="G7" s="145"/>
      <c r="H7" s="145"/>
      <c r="L7" s="22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1204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41</v>
      </c>
      <c r="G11" s="41"/>
      <c r="H11" s="41"/>
      <c r="I11" s="145" t="s">
        <v>20</v>
      </c>
      <c r="J11" s="136" t="s">
        <v>41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23</v>
      </c>
      <c r="G12" s="41"/>
      <c r="H12" s="41"/>
      <c r="I12" s="145" t="s">
        <v>24</v>
      </c>
      <c r="J12" s="149" t="str">
        <f>'Rekapitulace stavby'!AN8</f>
        <v>19. 5. 2022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30</v>
      </c>
      <c r="E14" s="41"/>
      <c r="F14" s="41"/>
      <c r="G14" s="41"/>
      <c r="H14" s="41"/>
      <c r="I14" s="145" t="s">
        <v>31</v>
      </c>
      <c r="J14" s="136" t="s">
        <v>32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33</v>
      </c>
      <c r="F15" s="41"/>
      <c r="G15" s="41"/>
      <c r="H15" s="41"/>
      <c r="I15" s="145" t="s">
        <v>34</v>
      </c>
      <c r="J15" s="136" t="s">
        <v>35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36</v>
      </c>
      <c r="E17" s="41"/>
      <c r="F17" s="41"/>
      <c r="G17" s="41"/>
      <c r="H17" s="41"/>
      <c r="I17" s="145" t="s">
        <v>31</v>
      </c>
      <c r="J17" s="35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6"/>
      <c r="G18" s="136"/>
      <c r="H18" s="136"/>
      <c r="I18" s="145" t="s">
        <v>34</v>
      </c>
      <c r="J18" s="35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38</v>
      </c>
      <c r="E20" s="41"/>
      <c r="F20" s="41"/>
      <c r="G20" s="41"/>
      <c r="H20" s="41"/>
      <c r="I20" s="145" t="s">
        <v>31</v>
      </c>
      <c r="J20" s="136" t="s">
        <v>39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40</v>
      </c>
      <c r="F21" s="41"/>
      <c r="G21" s="41"/>
      <c r="H21" s="41"/>
      <c r="I21" s="145" t="s">
        <v>34</v>
      </c>
      <c r="J21" s="136" t="s">
        <v>41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43</v>
      </c>
      <c r="E23" s="41"/>
      <c r="F23" s="41"/>
      <c r="G23" s="41"/>
      <c r="H23" s="41"/>
      <c r="I23" s="145" t="s">
        <v>31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34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45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50"/>
      <c r="B27" s="151"/>
      <c r="C27" s="150"/>
      <c r="D27" s="150"/>
      <c r="E27" s="152" t="s">
        <v>46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47</v>
      </c>
      <c r="E30" s="41"/>
      <c r="F30" s="41"/>
      <c r="G30" s="41"/>
      <c r="H30" s="41"/>
      <c r="I30" s="41"/>
      <c r="J30" s="156">
        <f>ROUND(J81,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49</v>
      </c>
      <c r="G32" s="41"/>
      <c r="H32" s="41"/>
      <c r="I32" s="157" t="s">
        <v>48</v>
      </c>
      <c r="J32" s="157" t="s">
        <v>50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51</v>
      </c>
      <c r="E33" s="145" t="s">
        <v>52</v>
      </c>
      <c r="F33" s="159">
        <f>ROUND((SUM(BE81:BE88)),  2)</f>
        <v>0</v>
      </c>
      <c r="G33" s="41"/>
      <c r="H33" s="41"/>
      <c r="I33" s="160">
        <v>0.20999999999999999</v>
      </c>
      <c r="J33" s="159">
        <f>ROUND(((SUM(BE81:BE88))*I33),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53</v>
      </c>
      <c r="F34" s="159">
        <f>ROUND((SUM(BF81:BF88)),  2)</f>
        <v>0</v>
      </c>
      <c r="G34" s="41"/>
      <c r="H34" s="41"/>
      <c r="I34" s="160">
        <v>0.14999999999999999</v>
      </c>
      <c r="J34" s="159">
        <f>ROUND(((SUM(BF81:BF88))*I34),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54</v>
      </c>
      <c r="F35" s="159">
        <f>ROUND((SUM(BG81:BG88)),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55</v>
      </c>
      <c r="F36" s="159">
        <f>ROUND((SUM(BH81:BH88)),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56</v>
      </c>
      <c r="F37" s="159">
        <f>ROUND((SUM(BI81:BI88)),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57</v>
      </c>
      <c r="E39" s="163"/>
      <c r="F39" s="163"/>
      <c r="G39" s="164" t="s">
        <v>58</v>
      </c>
      <c r="H39" s="165" t="s">
        <v>59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stávající plynové kotelny</v>
      </c>
      <c r="F48" s="34"/>
      <c r="G48" s="34"/>
      <c r="H48" s="34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000 - VON - Vedlější a ostatní náklady stavby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pozemek parc. č. . 2401/24 , Plzeň</v>
      </c>
      <c r="G52" s="43"/>
      <c r="H52" s="43"/>
      <c r="I52" s="34" t="s">
        <v>24</v>
      </c>
      <c r="J52" s="75" t="str">
        <f>IF(J12="","",J12)</f>
        <v>19. 5. 2022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4" t="s">
        <v>30</v>
      </c>
      <c r="D54" s="43"/>
      <c r="E54" s="43"/>
      <c r="F54" s="29" t="str">
        <f>E15</f>
        <v>MŠ pro zrakově postižené a vady řeči</v>
      </c>
      <c r="G54" s="43"/>
      <c r="H54" s="43"/>
      <c r="I54" s="34" t="s">
        <v>38</v>
      </c>
      <c r="J54" s="39" t="str">
        <f>E21</f>
        <v>ing. arch. Pavel Šticha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34" t="s">
        <v>43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115</v>
      </c>
      <c r="D57" s="174"/>
      <c r="E57" s="174"/>
      <c r="F57" s="174"/>
      <c r="G57" s="174"/>
      <c r="H57" s="174"/>
      <c r="I57" s="174"/>
      <c r="J57" s="175" t="s">
        <v>116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79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117</v>
      </c>
    </row>
    <row r="60" s="9" customFormat="1" ht="24.96" customHeight="1">
      <c r="A60" s="9"/>
      <c r="B60" s="177"/>
      <c r="C60" s="178"/>
      <c r="D60" s="179" t="s">
        <v>1205</v>
      </c>
      <c r="E60" s="180"/>
      <c r="F60" s="180"/>
      <c r="G60" s="180"/>
      <c r="H60" s="180"/>
      <c r="I60" s="180"/>
      <c r="J60" s="181">
        <f>J82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1206</v>
      </c>
      <c r="E61" s="185"/>
      <c r="F61" s="185"/>
      <c r="G61" s="185"/>
      <c r="H61" s="185"/>
      <c r="I61" s="185"/>
      <c r="J61" s="186">
        <f>J83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5" t="s">
        <v>128</v>
      </c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4" t="s">
        <v>16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2" t="str">
        <f>E7</f>
        <v>Rekonstrukce stávající plynové kotelny</v>
      </c>
      <c r="F71" s="34"/>
      <c r="G71" s="34"/>
      <c r="H71" s="34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4" t="s">
        <v>112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000 - VON - Vedlější a ostatní náklady stavby</v>
      </c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4" t="s">
        <v>22</v>
      </c>
      <c r="D75" s="43"/>
      <c r="E75" s="43"/>
      <c r="F75" s="29" t="str">
        <f>F12</f>
        <v>pozemek parc. č. . 2401/24 , Plzeň</v>
      </c>
      <c r="G75" s="43"/>
      <c r="H75" s="43"/>
      <c r="I75" s="34" t="s">
        <v>24</v>
      </c>
      <c r="J75" s="75" t="str">
        <f>IF(J12="","",J12)</f>
        <v>19. 5. 2022</v>
      </c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5.65" customHeight="1">
      <c r="A77" s="41"/>
      <c r="B77" s="42"/>
      <c r="C77" s="34" t="s">
        <v>30</v>
      </c>
      <c r="D77" s="43"/>
      <c r="E77" s="43"/>
      <c r="F77" s="29" t="str">
        <f>E15</f>
        <v>MŠ pro zrakově postižené a vady řeči</v>
      </c>
      <c r="G77" s="43"/>
      <c r="H77" s="43"/>
      <c r="I77" s="34" t="s">
        <v>38</v>
      </c>
      <c r="J77" s="39" t="str">
        <f>E21</f>
        <v>ing. arch. Pavel Šticha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4" t="s">
        <v>36</v>
      </c>
      <c r="D78" s="43"/>
      <c r="E78" s="43"/>
      <c r="F78" s="29" t="str">
        <f>IF(E18="","",E18)</f>
        <v>Vyplň údaj</v>
      </c>
      <c r="G78" s="43"/>
      <c r="H78" s="43"/>
      <c r="I78" s="34" t="s">
        <v>43</v>
      </c>
      <c r="J78" s="39" t="str">
        <f>E24</f>
        <v xml:space="preserve"> 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8"/>
      <c r="B80" s="189"/>
      <c r="C80" s="190" t="s">
        <v>129</v>
      </c>
      <c r="D80" s="191" t="s">
        <v>66</v>
      </c>
      <c r="E80" s="191" t="s">
        <v>62</v>
      </c>
      <c r="F80" s="191" t="s">
        <v>63</v>
      </c>
      <c r="G80" s="191" t="s">
        <v>130</v>
      </c>
      <c r="H80" s="191" t="s">
        <v>131</v>
      </c>
      <c r="I80" s="191" t="s">
        <v>132</v>
      </c>
      <c r="J80" s="191" t="s">
        <v>116</v>
      </c>
      <c r="K80" s="192" t="s">
        <v>133</v>
      </c>
      <c r="L80" s="193"/>
      <c r="M80" s="95" t="s">
        <v>41</v>
      </c>
      <c r="N80" s="96" t="s">
        <v>51</v>
      </c>
      <c r="O80" s="96" t="s">
        <v>134</v>
      </c>
      <c r="P80" s="96" t="s">
        <v>135</v>
      </c>
      <c r="Q80" s="96" t="s">
        <v>136</v>
      </c>
      <c r="R80" s="96" t="s">
        <v>137</v>
      </c>
      <c r="S80" s="96" t="s">
        <v>138</v>
      </c>
      <c r="T80" s="97" t="s">
        <v>139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41"/>
      <c r="B81" s="42"/>
      <c r="C81" s="102" t="s">
        <v>140</v>
      </c>
      <c r="D81" s="43"/>
      <c r="E81" s="43"/>
      <c r="F81" s="43"/>
      <c r="G81" s="43"/>
      <c r="H81" s="43"/>
      <c r="I81" s="43"/>
      <c r="J81" s="194">
        <f>BK81</f>
        <v>0</v>
      </c>
      <c r="K81" s="43"/>
      <c r="L81" s="47"/>
      <c r="M81" s="98"/>
      <c r="N81" s="195"/>
      <c r="O81" s="99"/>
      <c r="P81" s="196">
        <f>P82</f>
        <v>0</v>
      </c>
      <c r="Q81" s="99"/>
      <c r="R81" s="196">
        <f>R82</f>
        <v>0</v>
      </c>
      <c r="S81" s="99"/>
      <c r="T81" s="197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19" t="s">
        <v>80</v>
      </c>
      <c r="AU81" s="19" t="s">
        <v>117</v>
      </c>
      <c r="BK81" s="198">
        <f>BK82</f>
        <v>0</v>
      </c>
    </row>
    <row r="82" s="12" customFormat="1" ht="25.92" customHeight="1">
      <c r="A82" s="12"/>
      <c r="B82" s="199"/>
      <c r="C82" s="200"/>
      <c r="D82" s="201" t="s">
        <v>80</v>
      </c>
      <c r="E82" s="202" t="s">
        <v>1090</v>
      </c>
      <c r="F82" s="202" t="s">
        <v>1207</v>
      </c>
      <c r="G82" s="200"/>
      <c r="H82" s="200"/>
      <c r="I82" s="203"/>
      <c r="J82" s="204">
        <f>BK82</f>
        <v>0</v>
      </c>
      <c r="K82" s="200"/>
      <c r="L82" s="205"/>
      <c r="M82" s="206"/>
      <c r="N82" s="207"/>
      <c r="O82" s="207"/>
      <c r="P82" s="208">
        <f>P83</f>
        <v>0</v>
      </c>
      <c r="Q82" s="207"/>
      <c r="R82" s="208">
        <f>R83</f>
        <v>0</v>
      </c>
      <c r="S82" s="207"/>
      <c r="T82" s="20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0" t="s">
        <v>203</v>
      </c>
      <c r="AT82" s="211" t="s">
        <v>80</v>
      </c>
      <c r="AU82" s="211" t="s">
        <v>81</v>
      </c>
      <c r="AY82" s="210" t="s">
        <v>143</v>
      </c>
      <c r="BK82" s="212">
        <f>BK83</f>
        <v>0</v>
      </c>
    </row>
    <row r="83" s="12" customFormat="1" ht="22.8" customHeight="1">
      <c r="A83" s="12"/>
      <c r="B83" s="199"/>
      <c r="C83" s="200"/>
      <c r="D83" s="201" t="s">
        <v>80</v>
      </c>
      <c r="E83" s="213" t="s">
        <v>1208</v>
      </c>
      <c r="F83" s="213" t="s">
        <v>1209</v>
      </c>
      <c r="G83" s="200"/>
      <c r="H83" s="200"/>
      <c r="I83" s="203"/>
      <c r="J83" s="214">
        <f>BK83</f>
        <v>0</v>
      </c>
      <c r="K83" s="200"/>
      <c r="L83" s="205"/>
      <c r="M83" s="206"/>
      <c r="N83" s="207"/>
      <c r="O83" s="207"/>
      <c r="P83" s="208">
        <f>SUM(P84:P88)</f>
        <v>0</v>
      </c>
      <c r="Q83" s="207"/>
      <c r="R83" s="208">
        <f>SUM(R84:R88)</f>
        <v>0</v>
      </c>
      <c r="S83" s="207"/>
      <c r="T83" s="209">
        <f>SUM(T84:T88)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203</v>
      </c>
      <c r="AT83" s="211" t="s">
        <v>80</v>
      </c>
      <c r="AU83" s="211" t="s">
        <v>89</v>
      </c>
      <c r="AY83" s="210" t="s">
        <v>143</v>
      </c>
      <c r="BK83" s="212">
        <f>SUM(BK84:BK88)</f>
        <v>0</v>
      </c>
    </row>
    <row r="84" s="2" customFormat="1" ht="16.5" customHeight="1">
      <c r="A84" s="41"/>
      <c r="B84" s="42"/>
      <c r="C84" s="215" t="s">
        <v>89</v>
      </c>
      <c r="D84" s="215" t="s">
        <v>146</v>
      </c>
      <c r="E84" s="216" t="s">
        <v>1210</v>
      </c>
      <c r="F84" s="217" t="s">
        <v>1209</v>
      </c>
      <c r="G84" s="218" t="s">
        <v>198</v>
      </c>
      <c r="H84" s="219">
        <v>1</v>
      </c>
      <c r="I84" s="220"/>
      <c r="J84" s="221">
        <f>ROUND(I84*H84,2)</f>
        <v>0</v>
      </c>
      <c r="K84" s="217" t="s">
        <v>150</v>
      </c>
      <c r="L84" s="47"/>
      <c r="M84" s="222" t="s">
        <v>41</v>
      </c>
      <c r="N84" s="223" t="s">
        <v>52</v>
      </c>
      <c r="O84" s="87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6" t="s">
        <v>1211</v>
      </c>
      <c r="AT84" s="226" t="s">
        <v>146</v>
      </c>
      <c r="AU84" s="226" t="s">
        <v>91</v>
      </c>
      <c r="AY84" s="19" t="s">
        <v>143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19" t="s">
        <v>89</v>
      </c>
      <c r="BK84" s="227">
        <f>ROUND(I84*H84,2)</f>
        <v>0</v>
      </c>
      <c r="BL84" s="19" t="s">
        <v>1211</v>
      </c>
      <c r="BM84" s="226" t="s">
        <v>1212</v>
      </c>
    </row>
    <row r="85" s="2" customFormat="1">
      <c r="A85" s="41"/>
      <c r="B85" s="42"/>
      <c r="C85" s="43"/>
      <c r="D85" s="228" t="s">
        <v>153</v>
      </c>
      <c r="E85" s="43"/>
      <c r="F85" s="229" t="s">
        <v>1213</v>
      </c>
      <c r="G85" s="43"/>
      <c r="H85" s="43"/>
      <c r="I85" s="230"/>
      <c r="J85" s="43"/>
      <c r="K85" s="43"/>
      <c r="L85" s="47"/>
      <c r="M85" s="231"/>
      <c r="N85" s="232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19" t="s">
        <v>153</v>
      </c>
      <c r="AU85" s="19" t="s">
        <v>91</v>
      </c>
    </row>
    <row r="86" s="2" customFormat="1" ht="16.5" customHeight="1">
      <c r="A86" s="41"/>
      <c r="B86" s="42"/>
      <c r="C86" s="215" t="s">
        <v>91</v>
      </c>
      <c r="D86" s="215" t="s">
        <v>146</v>
      </c>
      <c r="E86" s="216" t="s">
        <v>1214</v>
      </c>
      <c r="F86" s="217" t="s">
        <v>1215</v>
      </c>
      <c r="G86" s="218" t="s">
        <v>198</v>
      </c>
      <c r="H86" s="219">
        <v>1</v>
      </c>
      <c r="I86" s="220"/>
      <c r="J86" s="221">
        <f>ROUND(I86*H86,2)</f>
        <v>0</v>
      </c>
      <c r="K86" s="217" t="s">
        <v>150</v>
      </c>
      <c r="L86" s="47"/>
      <c r="M86" s="222" t="s">
        <v>41</v>
      </c>
      <c r="N86" s="223" t="s">
        <v>52</v>
      </c>
      <c r="O86" s="87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6" t="s">
        <v>1211</v>
      </c>
      <c r="AT86" s="226" t="s">
        <v>146</v>
      </c>
      <c r="AU86" s="226" t="s">
        <v>91</v>
      </c>
      <c r="AY86" s="19" t="s">
        <v>143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19" t="s">
        <v>89</v>
      </c>
      <c r="BK86" s="227">
        <f>ROUND(I86*H86,2)</f>
        <v>0</v>
      </c>
      <c r="BL86" s="19" t="s">
        <v>1211</v>
      </c>
      <c r="BM86" s="226" t="s">
        <v>1216</v>
      </c>
    </row>
    <row r="87" s="2" customFormat="1">
      <c r="A87" s="41"/>
      <c r="B87" s="42"/>
      <c r="C87" s="43"/>
      <c r="D87" s="228" t="s">
        <v>153</v>
      </c>
      <c r="E87" s="43"/>
      <c r="F87" s="229" t="s">
        <v>1217</v>
      </c>
      <c r="G87" s="43"/>
      <c r="H87" s="43"/>
      <c r="I87" s="230"/>
      <c r="J87" s="43"/>
      <c r="K87" s="43"/>
      <c r="L87" s="47"/>
      <c r="M87" s="231"/>
      <c r="N87" s="232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19" t="s">
        <v>153</v>
      </c>
      <c r="AU87" s="19" t="s">
        <v>91</v>
      </c>
    </row>
    <row r="88" s="2" customFormat="1">
      <c r="A88" s="41"/>
      <c r="B88" s="42"/>
      <c r="C88" s="43"/>
      <c r="D88" s="235" t="s">
        <v>234</v>
      </c>
      <c r="E88" s="43"/>
      <c r="F88" s="266" t="s">
        <v>1218</v>
      </c>
      <c r="G88" s="43"/>
      <c r="H88" s="43"/>
      <c r="I88" s="230"/>
      <c r="J88" s="43"/>
      <c r="K88" s="43"/>
      <c r="L88" s="47"/>
      <c r="M88" s="296"/>
      <c r="N88" s="297"/>
      <c r="O88" s="293"/>
      <c r="P88" s="293"/>
      <c r="Q88" s="293"/>
      <c r="R88" s="293"/>
      <c r="S88" s="293"/>
      <c r="T88" s="29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234</v>
      </c>
      <c r="AU88" s="19" t="s">
        <v>91</v>
      </c>
    </row>
    <row r="89" s="2" customFormat="1" ht="6.96" customHeight="1">
      <c r="A89" s="41"/>
      <c r="B89" s="62"/>
      <c r="C89" s="63"/>
      <c r="D89" s="63"/>
      <c r="E89" s="63"/>
      <c r="F89" s="63"/>
      <c r="G89" s="63"/>
      <c r="H89" s="63"/>
      <c r="I89" s="63"/>
      <c r="J89" s="63"/>
      <c r="K89" s="63"/>
      <c r="L89" s="47"/>
      <c r="M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</sheetData>
  <sheetProtection sheet="1" autoFilter="0" formatColumns="0" formatRows="0" objects="1" scenarios="1" spinCount="100000" saltValue="cSB1SkQmTCrzvaeidcWPZ9/cHYME6dpaWxlY+yD2twmwQ4GE9TI+n+oj6BXWXTVz1W8O3mtitVngRokCqhOhhA==" hashValue="27gX2UyBRfoq/6luZB7wge4I25816hSeLztwBTAMgbUK/WnHfL+vNOfCBlz7g1oI1MGoBbjqb3g/yjOn+qCI3g==" algorithmName="SHA-512" password="CC35"/>
  <autoFilter ref="C80:K8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1/030001000"/>
    <hyperlink ref="F87" r:id="rId2" display="https://podminky.urs.cz/item/CS_URS_2022_01/0325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9" customWidth="1"/>
    <col min="2" max="2" width="1.667969" style="299" customWidth="1"/>
    <col min="3" max="4" width="5" style="299" customWidth="1"/>
    <col min="5" max="5" width="11.66016" style="299" customWidth="1"/>
    <col min="6" max="6" width="9.160156" style="299" customWidth="1"/>
    <col min="7" max="7" width="5" style="299" customWidth="1"/>
    <col min="8" max="8" width="77.83203" style="299" customWidth="1"/>
    <col min="9" max="10" width="20" style="299" customWidth="1"/>
    <col min="11" max="11" width="1.667969" style="299" customWidth="1"/>
  </cols>
  <sheetData>
    <row r="1" s="1" customFormat="1" ht="37.5" customHeight="1"/>
    <row r="2" s="1" customFormat="1" ht="7.5" customHeight="1">
      <c r="B2" s="300"/>
      <c r="C2" s="301"/>
      <c r="D2" s="301"/>
      <c r="E2" s="301"/>
      <c r="F2" s="301"/>
      <c r="G2" s="301"/>
      <c r="H2" s="301"/>
      <c r="I2" s="301"/>
      <c r="J2" s="301"/>
      <c r="K2" s="302"/>
    </row>
    <row r="3" s="17" customFormat="1" ht="45" customHeight="1">
      <c r="B3" s="303"/>
      <c r="C3" s="304" t="s">
        <v>1219</v>
      </c>
      <c r="D3" s="304"/>
      <c r="E3" s="304"/>
      <c r="F3" s="304"/>
      <c r="G3" s="304"/>
      <c r="H3" s="304"/>
      <c r="I3" s="304"/>
      <c r="J3" s="304"/>
      <c r="K3" s="305"/>
    </row>
    <row r="4" s="1" customFormat="1" ht="25.5" customHeight="1">
      <c r="B4" s="306"/>
      <c r="C4" s="307" t="s">
        <v>1220</v>
      </c>
      <c r="D4" s="307"/>
      <c r="E4" s="307"/>
      <c r="F4" s="307"/>
      <c r="G4" s="307"/>
      <c r="H4" s="307"/>
      <c r="I4" s="307"/>
      <c r="J4" s="307"/>
      <c r="K4" s="308"/>
    </row>
    <row r="5" s="1" customFormat="1" ht="5.25" customHeight="1">
      <c r="B5" s="306"/>
      <c r="C5" s="309"/>
      <c r="D5" s="309"/>
      <c r="E5" s="309"/>
      <c r="F5" s="309"/>
      <c r="G5" s="309"/>
      <c r="H5" s="309"/>
      <c r="I5" s="309"/>
      <c r="J5" s="309"/>
      <c r="K5" s="308"/>
    </row>
    <row r="6" s="1" customFormat="1" ht="15" customHeight="1">
      <c r="B6" s="306"/>
      <c r="C6" s="310" t="s">
        <v>1221</v>
      </c>
      <c r="D6" s="310"/>
      <c r="E6" s="310"/>
      <c r="F6" s="310"/>
      <c r="G6" s="310"/>
      <c r="H6" s="310"/>
      <c r="I6" s="310"/>
      <c r="J6" s="310"/>
      <c r="K6" s="308"/>
    </row>
    <row r="7" s="1" customFormat="1" ht="15" customHeight="1">
      <c r="B7" s="311"/>
      <c r="C7" s="310" t="s">
        <v>1222</v>
      </c>
      <c r="D7" s="310"/>
      <c r="E7" s="310"/>
      <c r="F7" s="310"/>
      <c r="G7" s="310"/>
      <c r="H7" s="310"/>
      <c r="I7" s="310"/>
      <c r="J7" s="310"/>
      <c r="K7" s="308"/>
    </row>
    <row r="8" s="1" customFormat="1" ht="12.75" customHeight="1">
      <c r="B8" s="311"/>
      <c r="C8" s="310"/>
      <c r="D8" s="310"/>
      <c r="E8" s="310"/>
      <c r="F8" s="310"/>
      <c r="G8" s="310"/>
      <c r="H8" s="310"/>
      <c r="I8" s="310"/>
      <c r="J8" s="310"/>
      <c r="K8" s="308"/>
    </row>
    <row r="9" s="1" customFormat="1" ht="15" customHeight="1">
      <c r="B9" s="311"/>
      <c r="C9" s="310" t="s">
        <v>1223</v>
      </c>
      <c r="D9" s="310"/>
      <c r="E9" s="310"/>
      <c r="F9" s="310"/>
      <c r="G9" s="310"/>
      <c r="H9" s="310"/>
      <c r="I9" s="310"/>
      <c r="J9" s="310"/>
      <c r="K9" s="308"/>
    </row>
    <row r="10" s="1" customFormat="1" ht="15" customHeight="1">
      <c r="B10" s="311"/>
      <c r="C10" s="310"/>
      <c r="D10" s="310" t="s">
        <v>1224</v>
      </c>
      <c r="E10" s="310"/>
      <c r="F10" s="310"/>
      <c r="G10" s="310"/>
      <c r="H10" s="310"/>
      <c r="I10" s="310"/>
      <c r="J10" s="310"/>
      <c r="K10" s="308"/>
    </row>
    <row r="11" s="1" customFormat="1" ht="15" customHeight="1">
      <c r="B11" s="311"/>
      <c r="C11" s="312"/>
      <c r="D11" s="310" t="s">
        <v>1225</v>
      </c>
      <c r="E11" s="310"/>
      <c r="F11" s="310"/>
      <c r="G11" s="310"/>
      <c r="H11" s="310"/>
      <c r="I11" s="310"/>
      <c r="J11" s="310"/>
      <c r="K11" s="308"/>
    </row>
    <row r="12" s="1" customFormat="1" ht="15" customHeight="1">
      <c r="B12" s="311"/>
      <c r="C12" s="312"/>
      <c r="D12" s="310"/>
      <c r="E12" s="310"/>
      <c r="F12" s="310"/>
      <c r="G12" s="310"/>
      <c r="H12" s="310"/>
      <c r="I12" s="310"/>
      <c r="J12" s="310"/>
      <c r="K12" s="308"/>
    </row>
    <row r="13" s="1" customFormat="1" ht="15" customHeight="1">
      <c r="B13" s="311"/>
      <c r="C13" s="312"/>
      <c r="D13" s="313" t="s">
        <v>1226</v>
      </c>
      <c r="E13" s="310"/>
      <c r="F13" s="310"/>
      <c r="G13" s="310"/>
      <c r="H13" s="310"/>
      <c r="I13" s="310"/>
      <c r="J13" s="310"/>
      <c r="K13" s="308"/>
    </row>
    <row r="14" s="1" customFormat="1" ht="12.75" customHeight="1">
      <c r="B14" s="311"/>
      <c r="C14" s="312"/>
      <c r="D14" s="312"/>
      <c r="E14" s="312"/>
      <c r="F14" s="312"/>
      <c r="G14" s="312"/>
      <c r="H14" s="312"/>
      <c r="I14" s="312"/>
      <c r="J14" s="312"/>
      <c r="K14" s="308"/>
    </row>
    <row r="15" s="1" customFormat="1" ht="15" customHeight="1">
      <c r="B15" s="311"/>
      <c r="C15" s="312"/>
      <c r="D15" s="310" t="s">
        <v>1227</v>
      </c>
      <c r="E15" s="310"/>
      <c r="F15" s="310"/>
      <c r="G15" s="310"/>
      <c r="H15" s="310"/>
      <c r="I15" s="310"/>
      <c r="J15" s="310"/>
      <c r="K15" s="308"/>
    </row>
    <row r="16" s="1" customFormat="1" ht="15" customHeight="1">
      <c r="B16" s="311"/>
      <c r="C16" s="312"/>
      <c r="D16" s="310" t="s">
        <v>1228</v>
      </c>
      <c r="E16" s="310"/>
      <c r="F16" s="310"/>
      <c r="G16" s="310"/>
      <c r="H16" s="310"/>
      <c r="I16" s="310"/>
      <c r="J16" s="310"/>
      <c r="K16" s="308"/>
    </row>
    <row r="17" s="1" customFormat="1" ht="15" customHeight="1">
      <c r="B17" s="311"/>
      <c r="C17" s="312"/>
      <c r="D17" s="310" t="s">
        <v>1229</v>
      </c>
      <c r="E17" s="310"/>
      <c r="F17" s="310"/>
      <c r="G17" s="310"/>
      <c r="H17" s="310"/>
      <c r="I17" s="310"/>
      <c r="J17" s="310"/>
      <c r="K17" s="308"/>
    </row>
    <row r="18" s="1" customFormat="1" ht="15" customHeight="1">
      <c r="B18" s="311"/>
      <c r="C18" s="312"/>
      <c r="D18" s="312"/>
      <c r="E18" s="314" t="s">
        <v>88</v>
      </c>
      <c r="F18" s="310" t="s">
        <v>1230</v>
      </c>
      <c r="G18" s="310"/>
      <c r="H18" s="310"/>
      <c r="I18" s="310"/>
      <c r="J18" s="310"/>
      <c r="K18" s="308"/>
    </row>
    <row r="19" s="1" customFormat="1" ht="15" customHeight="1">
      <c r="B19" s="311"/>
      <c r="C19" s="312"/>
      <c r="D19" s="312"/>
      <c r="E19" s="314" t="s">
        <v>1231</v>
      </c>
      <c r="F19" s="310" t="s">
        <v>1232</v>
      </c>
      <c r="G19" s="310"/>
      <c r="H19" s="310"/>
      <c r="I19" s="310"/>
      <c r="J19" s="310"/>
      <c r="K19" s="308"/>
    </row>
    <row r="20" s="1" customFormat="1" ht="15" customHeight="1">
      <c r="B20" s="311"/>
      <c r="C20" s="312"/>
      <c r="D20" s="312"/>
      <c r="E20" s="314" t="s">
        <v>1233</v>
      </c>
      <c r="F20" s="310" t="s">
        <v>1234</v>
      </c>
      <c r="G20" s="310"/>
      <c r="H20" s="310"/>
      <c r="I20" s="310"/>
      <c r="J20" s="310"/>
      <c r="K20" s="308"/>
    </row>
    <row r="21" s="1" customFormat="1" ht="15" customHeight="1">
      <c r="B21" s="311"/>
      <c r="C21" s="312"/>
      <c r="D21" s="312"/>
      <c r="E21" s="314" t="s">
        <v>1235</v>
      </c>
      <c r="F21" s="310" t="s">
        <v>1236</v>
      </c>
      <c r="G21" s="310"/>
      <c r="H21" s="310"/>
      <c r="I21" s="310"/>
      <c r="J21" s="310"/>
      <c r="K21" s="308"/>
    </row>
    <row r="22" s="1" customFormat="1" ht="15" customHeight="1">
      <c r="B22" s="311"/>
      <c r="C22" s="312"/>
      <c r="D22" s="312"/>
      <c r="E22" s="314" t="s">
        <v>1084</v>
      </c>
      <c r="F22" s="310" t="s">
        <v>1085</v>
      </c>
      <c r="G22" s="310"/>
      <c r="H22" s="310"/>
      <c r="I22" s="310"/>
      <c r="J22" s="310"/>
      <c r="K22" s="308"/>
    </row>
    <row r="23" s="1" customFormat="1" ht="15" customHeight="1">
      <c r="B23" s="311"/>
      <c r="C23" s="312"/>
      <c r="D23" s="312"/>
      <c r="E23" s="314" t="s">
        <v>97</v>
      </c>
      <c r="F23" s="310" t="s">
        <v>1237</v>
      </c>
      <c r="G23" s="310"/>
      <c r="H23" s="310"/>
      <c r="I23" s="310"/>
      <c r="J23" s="310"/>
      <c r="K23" s="308"/>
    </row>
    <row r="24" s="1" customFormat="1" ht="12.75" customHeight="1">
      <c r="B24" s="311"/>
      <c r="C24" s="312"/>
      <c r="D24" s="312"/>
      <c r="E24" s="312"/>
      <c r="F24" s="312"/>
      <c r="G24" s="312"/>
      <c r="H24" s="312"/>
      <c r="I24" s="312"/>
      <c r="J24" s="312"/>
      <c r="K24" s="308"/>
    </row>
    <row r="25" s="1" customFormat="1" ht="15" customHeight="1">
      <c r="B25" s="311"/>
      <c r="C25" s="310" t="s">
        <v>1238</v>
      </c>
      <c r="D25" s="310"/>
      <c r="E25" s="310"/>
      <c r="F25" s="310"/>
      <c r="G25" s="310"/>
      <c r="H25" s="310"/>
      <c r="I25" s="310"/>
      <c r="J25" s="310"/>
      <c r="K25" s="308"/>
    </row>
    <row r="26" s="1" customFormat="1" ht="15" customHeight="1">
      <c r="B26" s="311"/>
      <c r="C26" s="310" t="s">
        <v>1239</v>
      </c>
      <c r="D26" s="310"/>
      <c r="E26" s="310"/>
      <c r="F26" s="310"/>
      <c r="G26" s="310"/>
      <c r="H26" s="310"/>
      <c r="I26" s="310"/>
      <c r="J26" s="310"/>
      <c r="K26" s="308"/>
    </row>
    <row r="27" s="1" customFormat="1" ht="15" customHeight="1">
      <c r="B27" s="311"/>
      <c r="C27" s="310"/>
      <c r="D27" s="310" t="s">
        <v>1240</v>
      </c>
      <c r="E27" s="310"/>
      <c r="F27" s="310"/>
      <c r="G27" s="310"/>
      <c r="H27" s="310"/>
      <c r="I27" s="310"/>
      <c r="J27" s="310"/>
      <c r="K27" s="308"/>
    </row>
    <row r="28" s="1" customFormat="1" ht="15" customHeight="1">
      <c r="B28" s="311"/>
      <c r="C28" s="312"/>
      <c r="D28" s="310" t="s">
        <v>1241</v>
      </c>
      <c r="E28" s="310"/>
      <c r="F28" s="310"/>
      <c r="G28" s="310"/>
      <c r="H28" s="310"/>
      <c r="I28" s="310"/>
      <c r="J28" s="310"/>
      <c r="K28" s="308"/>
    </row>
    <row r="29" s="1" customFormat="1" ht="12.75" customHeight="1">
      <c r="B29" s="311"/>
      <c r="C29" s="312"/>
      <c r="D29" s="312"/>
      <c r="E29" s="312"/>
      <c r="F29" s="312"/>
      <c r="G29" s="312"/>
      <c r="H29" s="312"/>
      <c r="I29" s="312"/>
      <c r="J29" s="312"/>
      <c r="K29" s="308"/>
    </row>
    <row r="30" s="1" customFormat="1" ht="15" customHeight="1">
      <c r="B30" s="311"/>
      <c r="C30" s="312"/>
      <c r="D30" s="310" t="s">
        <v>1242</v>
      </c>
      <c r="E30" s="310"/>
      <c r="F30" s="310"/>
      <c r="G30" s="310"/>
      <c r="H30" s="310"/>
      <c r="I30" s="310"/>
      <c r="J30" s="310"/>
      <c r="K30" s="308"/>
    </row>
    <row r="31" s="1" customFormat="1" ht="15" customHeight="1">
      <c r="B31" s="311"/>
      <c r="C31" s="312"/>
      <c r="D31" s="310" t="s">
        <v>1243</v>
      </c>
      <c r="E31" s="310"/>
      <c r="F31" s="310"/>
      <c r="G31" s="310"/>
      <c r="H31" s="310"/>
      <c r="I31" s="310"/>
      <c r="J31" s="310"/>
      <c r="K31" s="308"/>
    </row>
    <row r="32" s="1" customFormat="1" ht="12.75" customHeight="1">
      <c r="B32" s="311"/>
      <c r="C32" s="312"/>
      <c r="D32" s="312"/>
      <c r="E32" s="312"/>
      <c r="F32" s="312"/>
      <c r="G32" s="312"/>
      <c r="H32" s="312"/>
      <c r="I32" s="312"/>
      <c r="J32" s="312"/>
      <c r="K32" s="308"/>
    </row>
    <row r="33" s="1" customFormat="1" ht="15" customHeight="1">
      <c r="B33" s="311"/>
      <c r="C33" s="312"/>
      <c r="D33" s="310" t="s">
        <v>1244</v>
      </c>
      <c r="E33" s="310"/>
      <c r="F33" s="310"/>
      <c r="G33" s="310"/>
      <c r="H33" s="310"/>
      <c r="I33" s="310"/>
      <c r="J33" s="310"/>
      <c r="K33" s="308"/>
    </row>
    <row r="34" s="1" customFormat="1" ht="15" customHeight="1">
      <c r="B34" s="311"/>
      <c r="C34" s="312"/>
      <c r="D34" s="310" t="s">
        <v>1245</v>
      </c>
      <c r="E34" s="310"/>
      <c r="F34" s="310"/>
      <c r="G34" s="310"/>
      <c r="H34" s="310"/>
      <c r="I34" s="310"/>
      <c r="J34" s="310"/>
      <c r="K34" s="308"/>
    </row>
    <row r="35" s="1" customFormat="1" ht="15" customHeight="1">
      <c r="B35" s="311"/>
      <c r="C35" s="312"/>
      <c r="D35" s="310" t="s">
        <v>1246</v>
      </c>
      <c r="E35" s="310"/>
      <c r="F35" s="310"/>
      <c r="G35" s="310"/>
      <c r="H35" s="310"/>
      <c r="I35" s="310"/>
      <c r="J35" s="310"/>
      <c r="K35" s="308"/>
    </row>
    <row r="36" s="1" customFormat="1" ht="15" customHeight="1">
      <c r="B36" s="311"/>
      <c r="C36" s="312"/>
      <c r="D36" s="310"/>
      <c r="E36" s="313" t="s">
        <v>129</v>
      </c>
      <c r="F36" s="310"/>
      <c r="G36" s="310" t="s">
        <v>1247</v>
      </c>
      <c r="H36" s="310"/>
      <c r="I36" s="310"/>
      <c r="J36" s="310"/>
      <c r="K36" s="308"/>
    </row>
    <row r="37" s="1" customFormat="1" ht="30.75" customHeight="1">
      <c r="B37" s="311"/>
      <c r="C37" s="312"/>
      <c r="D37" s="310"/>
      <c r="E37" s="313" t="s">
        <v>1248</v>
      </c>
      <c r="F37" s="310"/>
      <c r="G37" s="310" t="s">
        <v>1249</v>
      </c>
      <c r="H37" s="310"/>
      <c r="I37" s="310"/>
      <c r="J37" s="310"/>
      <c r="K37" s="308"/>
    </row>
    <row r="38" s="1" customFormat="1" ht="15" customHeight="1">
      <c r="B38" s="311"/>
      <c r="C38" s="312"/>
      <c r="D38" s="310"/>
      <c r="E38" s="313" t="s">
        <v>62</v>
      </c>
      <c r="F38" s="310"/>
      <c r="G38" s="310" t="s">
        <v>1250</v>
      </c>
      <c r="H38" s="310"/>
      <c r="I38" s="310"/>
      <c r="J38" s="310"/>
      <c r="K38" s="308"/>
    </row>
    <row r="39" s="1" customFormat="1" ht="15" customHeight="1">
      <c r="B39" s="311"/>
      <c r="C39" s="312"/>
      <c r="D39" s="310"/>
      <c r="E39" s="313" t="s">
        <v>63</v>
      </c>
      <c r="F39" s="310"/>
      <c r="G39" s="310" t="s">
        <v>1251</v>
      </c>
      <c r="H39" s="310"/>
      <c r="I39" s="310"/>
      <c r="J39" s="310"/>
      <c r="K39" s="308"/>
    </row>
    <row r="40" s="1" customFormat="1" ht="15" customHeight="1">
      <c r="B40" s="311"/>
      <c r="C40" s="312"/>
      <c r="D40" s="310"/>
      <c r="E40" s="313" t="s">
        <v>130</v>
      </c>
      <c r="F40" s="310"/>
      <c r="G40" s="310" t="s">
        <v>1252</v>
      </c>
      <c r="H40" s="310"/>
      <c r="I40" s="310"/>
      <c r="J40" s="310"/>
      <c r="K40" s="308"/>
    </row>
    <row r="41" s="1" customFormat="1" ht="15" customHeight="1">
      <c r="B41" s="311"/>
      <c r="C41" s="312"/>
      <c r="D41" s="310"/>
      <c r="E41" s="313" t="s">
        <v>131</v>
      </c>
      <c r="F41" s="310"/>
      <c r="G41" s="310" t="s">
        <v>1253</v>
      </c>
      <c r="H41" s="310"/>
      <c r="I41" s="310"/>
      <c r="J41" s="310"/>
      <c r="K41" s="308"/>
    </row>
    <row r="42" s="1" customFormat="1" ht="15" customHeight="1">
      <c r="B42" s="311"/>
      <c r="C42" s="312"/>
      <c r="D42" s="310"/>
      <c r="E42" s="313" t="s">
        <v>1254</v>
      </c>
      <c r="F42" s="310"/>
      <c r="G42" s="310" t="s">
        <v>1255</v>
      </c>
      <c r="H42" s="310"/>
      <c r="I42" s="310"/>
      <c r="J42" s="310"/>
      <c r="K42" s="308"/>
    </row>
    <row r="43" s="1" customFormat="1" ht="15" customHeight="1">
      <c r="B43" s="311"/>
      <c r="C43" s="312"/>
      <c r="D43" s="310"/>
      <c r="E43" s="313"/>
      <c r="F43" s="310"/>
      <c r="G43" s="310" t="s">
        <v>1256</v>
      </c>
      <c r="H43" s="310"/>
      <c r="I43" s="310"/>
      <c r="J43" s="310"/>
      <c r="K43" s="308"/>
    </row>
    <row r="44" s="1" customFormat="1" ht="15" customHeight="1">
      <c r="B44" s="311"/>
      <c r="C44" s="312"/>
      <c r="D44" s="310"/>
      <c r="E44" s="313" t="s">
        <v>1257</v>
      </c>
      <c r="F44" s="310"/>
      <c r="G44" s="310" t="s">
        <v>1258</v>
      </c>
      <c r="H44" s="310"/>
      <c r="I44" s="310"/>
      <c r="J44" s="310"/>
      <c r="K44" s="308"/>
    </row>
    <row r="45" s="1" customFormat="1" ht="15" customHeight="1">
      <c r="B45" s="311"/>
      <c r="C45" s="312"/>
      <c r="D45" s="310"/>
      <c r="E45" s="313" t="s">
        <v>133</v>
      </c>
      <c r="F45" s="310"/>
      <c r="G45" s="310" t="s">
        <v>1259</v>
      </c>
      <c r="H45" s="310"/>
      <c r="I45" s="310"/>
      <c r="J45" s="310"/>
      <c r="K45" s="308"/>
    </row>
    <row r="46" s="1" customFormat="1" ht="12.75" customHeight="1">
      <c r="B46" s="311"/>
      <c r="C46" s="312"/>
      <c r="D46" s="310"/>
      <c r="E46" s="310"/>
      <c r="F46" s="310"/>
      <c r="G46" s="310"/>
      <c r="H46" s="310"/>
      <c r="I46" s="310"/>
      <c r="J46" s="310"/>
      <c r="K46" s="308"/>
    </row>
    <row r="47" s="1" customFormat="1" ht="15" customHeight="1">
      <c r="B47" s="311"/>
      <c r="C47" s="312"/>
      <c r="D47" s="310" t="s">
        <v>1260</v>
      </c>
      <c r="E47" s="310"/>
      <c r="F47" s="310"/>
      <c r="G47" s="310"/>
      <c r="H47" s="310"/>
      <c r="I47" s="310"/>
      <c r="J47" s="310"/>
      <c r="K47" s="308"/>
    </row>
    <row r="48" s="1" customFormat="1" ht="15" customHeight="1">
      <c r="B48" s="311"/>
      <c r="C48" s="312"/>
      <c r="D48" s="312"/>
      <c r="E48" s="310" t="s">
        <v>1261</v>
      </c>
      <c r="F48" s="310"/>
      <c r="G48" s="310"/>
      <c r="H48" s="310"/>
      <c r="I48" s="310"/>
      <c r="J48" s="310"/>
      <c r="K48" s="308"/>
    </row>
    <row r="49" s="1" customFormat="1" ht="15" customHeight="1">
      <c r="B49" s="311"/>
      <c r="C49" s="312"/>
      <c r="D49" s="312"/>
      <c r="E49" s="310" t="s">
        <v>1262</v>
      </c>
      <c r="F49" s="310"/>
      <c r="G49" s="310"/>
      <c r="H49" s="310"/>
      <c r="I49" s="310"/>
      <c r="J49" s="310"/>
      <c r="K49" s="308"/>
    </row>
    <row r="50" s="1" customFormat="1" ht="15" customHeight="1">
      <c r="B50" s="311"/>
      <c r="C50" s="312"/>
      <c r="D50" s="312"/>
      <c r="E50" s="310" t="s">
        <v>1263</v>
      </c>
      <c r="F50" s="310"/>
      <c r="G50" s="310"/>
      <c r="H50" s="310"/>
      <c r="I50" s="310"/>
      <c r="J50" s="310"/>
      <c r="K50" s="308"/>
    </row>
    <row r="51" s="1" customFormat="1" ht="15" customHeight="1">
      <c r="B51" s="311"/>
      <c r="C51" s="312"/>
      <c r="D51" s="310" t="s">
        <v>1264</v>
      </c>
      <c r="E51" s="310"/>
      <c r="F51" s="310"/>
      <c r="G51" s="310"/>
      <c r="H51" s="310"/>
      <c r="I51" s="310"/>
      <c r="J51" s="310"/>
      <c r="K51" s="308"/>
    </row>
    <row r="52" s="1" customFormat="1" ht="25.5" customHeight="1">
      <c r="B52" s="306"/>
      <c r="C52" s="307" t="s">
        <v>1265</v>
      </c>
      <c r="D52" s="307"/>
      <c r="E52" s="307"/>
      <c r="F52" s="307"/>
      <c r="G52" s="307"/>
      <c r="H52" s="307"/>
      <c r="I52" s="307"/>
      <c r="J52" s="307"/>
      <c r="K52" s="308"/>
    </row>
    <row r="53" s="1" customFormat="1" ht="5.25" customHeight="1">
      <c r="B53" s="306"/>
      <c r="C53" s="309"/>
      <c r="D53" s="309"/>
      <c r="E53" s="309"/>
      <c r="F53" s="309"/>
      <c r="G53" s="309"/>
      <c r="H53" s="309"/>
      <c r="I53" s="309"/>
      <c r="J53" s="309"/>
      <c r="K53" s="308"/>
    </row>
    <row r="54" s="1" customFormat="1" ht="15" customHeight="1">
      <c r="B54" s="306"/>
      <c r="C54" s="310" t="s">
        <v>1266</v>
      </c>
      <c r="D54" s="310"/>
      <c r="E54" s="310"/>
      <c r="F54" s="310"/>
      <c r="G54" s="310"/>
      <c r="H54" s="310"/>
      <c r="I54" s="310"/>
      <c r="J54" s="310"/>
      <c r="K54" s="308"/>
    </row>
    <row r="55" s="1" customFormat="1" ht="15" customHeight="1">
      <c r="B55" s="306"/>
      <c r="C55" s="310" t="s">
        <v>1267</v>
      </c>
      <c r="D55" s="310"/>
      <c r="E55" s="310"/>
      <c r="F55" s="310"/>
      <c r="G55" s="310"/>
      <c r="H55" s="310"/>
      <c r="I55" s="310"/>
      <c r="J55" s="310"/>
      <c r="K55" s="308"/>
    </row>
    <row r="56" s="1" customFormat="1" ht="12.75" customHeight="1">
      <c r="B56" s="306"/>
      <c r="C56" s="310"/>
      <c r="D56" s="310"/>
      <c r="E56" s="310"/>
      <c r="F56" s="310"/>
      <c r="G56" s="310"/>
      <c r="H56" s="310"/>
      <c r="I56" s="310"/>
      <c r="J56" s="310"/>
      <c r="K56" s="308"/>
    </row>
    <row r="57" s="1" customFormat="1" ht="15" customHeight="1">
      <c r="B57" s="306"/>
      <c r="C57" s="310" t="s">
        <v>1268</v>
      </c>
      <c r="D57" s="310"/>
      <c r="E57" s="310"/>
      <c r="F57" s="310"/>
      <c r="G57" s="310"/>
      <c r="H57" s="310"/>
      <c r="I57" s="310"/>
      <c r="J57" s="310"/>
      <c r="K57" s="308"/>
    </row>
    <row r="58" s="1" customFormat="1" ht="15" customHeight="1">
      <c r="B58" s="306"/>
      <c r="C58" s="312"/>
      <c r="D58" s="310" t="s">
        <v>1269</v>
      </c>
      <c r="E58" s="310"/>
      <c r="F58" s="310"/>
      <c r="G58" s="310"/>
      <c r="H58" s="310"/>
      <c r="I58" s="310"/>
      <c r="J58" s="310"/>
      <c r="K58" s="308"/>
    </row>
    <row r="59" s="1" customFormat="1" ht="15" customHeight="1">
      <c r="B59" s="306"/>
      <c r="C59" s="312"/>
      <c r="D59" s="310" t="s">
        <v>1270</v>
      </c>
      <c r="E59" s="310"/>
      <c r="F59" s="310"/>
      <c r="G59" s="310"/>
      <c r="H59" s="310"/>
      <c r="I59" s="310"/>
      <c r="J59" s="310"/>
      <c r="K59" s="308"/>
    </row>
    <row r="60" s="1" customFormat="1" ht="15" customHeight="1">
      <c r="B60" s="306"/>
      <c r="C60" s="312"/>
      <c r="D60" s="310" t="s">
        <v>1271</v>
      </c>
      <c r="E60" s="310"/>
      <c r="F60" s="310"/>
      <c r="G60" s="310"/>
      <c r="H60" s="310"/>
      <c r="I60" s="310"/>
      <c r="J60" s="310"/>
      <c r="K60" s="308"/>
    </row>
    <row r="61" s="1" customFormat="1" ht="15" customHeight="1">
      <c r="B61" s="306"/>
      <c r="C61" s="312"/>
      <c r="D61" s="310" t="s">
        <v>1272</v>
      </c>
      <c r="E61" s="310"/>
      <c r="F61" s="310"/>
      <c r="G61" s="310"/>
      <c r="H61" s="310"/>
      <c r="I61" s="310"/>
      <c r="J61" s="310"/>
      <c r="K61" s="308"/>
    </row>
    <row r="62" s="1" customFormat="1" ht="15" customHeight="1">
      <c r="B62" s="306"/>
      <c r="C62" s="312"/>
      <c r="D62" s="315" t="s">
        <v>1273</v>
      </c>
      <c r="E62" s="315"/>
      <c r="F62" s="315"/>
      <c r="G62" s="315"/>
      <c r="H62" s="315"/>
      <c r="I62" s="315"/>
      <c r="J62" s="315"/>
      <c r="K62" s="308"/>
    </row>
    <row r="63" s="1" customFormat="1" ht="15" customHeight="1">
      <c r="B63" s="306"/>
      <c r="C63" s="312"/>
      <c r="D63" s="310" t="s">
        <v>1274</v>
      </c>
      <c r="E63" s="310"/>
      <c r="F63" s="310"/>
      <c r="G63" s="310"/>
      <c r="H63" s="310"/>
      <c r="I63" s="310"/>
      <c r="J63" s="310"/>
      <c r="K63" s="308"/>
    </row>
    <row r="64" s="1" customFormat="1" ht="12.75" customHeight="1">
      <c r="B64" s="306"/>
      <c r="C64" s="312"/>
      <c r="D64" s="312"/>
      <c r="E64" s="316"/>
      <c r="F64" s="312"/>
      <c r="G64" s="312"/>
      <c r="H64" s="312"/>
      <c r="I64" s="312"/>
      <c r="J64" s="312"/>
      <c r="K64" s="308"/>
    </row>
    <row r="65" s="1" customFormat="1" ht="15" customHeight="1">
      <c r="B65" s="306"/>
      <c r="C65" s="312"/>
      <c r="D65" s="310" t="s">
        <v>1275</v>
      </c>
      <c r="E65" s="310"/>
      <c r="F65" s="310"/>
      <c r="G65" s="310"/>
      <c r="H65" s="310"/>
      <c r="I65" s="310"/>
      <c r="J65" s="310"/>
      <c r="K65" s="308"/>
    </row>
    <row r="66" s="1" customFormat="1" ht="15" customHeight="1">
      <c r="B66" s="306"/>
      <c r="C66" s="312"/>
      <c r="D66" s="315" t="s">
        <v>1276</v>
      </c>
      <c r="E66" s="315"/>
      <c r="F66" s="315"/>
      <c r="G66" s="315"/>
      <c r="H66" s="315"/>
      <c r="I66" s="315"/>
      <c r="J66" s="315"/>
      <c r="K66" s="308"/>
    </row>
    <row r="67" s="1" customFormat="1" ht="15" customHeight="1">
      <c r="B67" s="306"/>
      <c r="C67" s="312"/>
      <c r="D67" s="310" t="s">
        <v>1277</v>
      </c>
      <c r="E67" s="310"/>
      <c r="F67" s="310"/>
      <c r="G67" s="310"/>
      <c r="H67" s="310"/>
      <c r="I67" s="310"/>
      <c r="J67" s="310"/>
      <c r="K67" s="308"/>
    </row>
    <row r="68" s="1" customFormat="1" ht="15" customHeight="1">
      <c r="B68" s="306"/>
      <c r="C68" s="312"/>
      <c r="D68" s="310" t="s">
        <v>1278</v>
      </c>
      <c r="E68" s="310"/>
      <c r="F68" s="310"/>
      <c r="G68" s="310"/>
      <c r="H68" s="310"/>
      <c r="I68" s="310"/>
      <c r="J68" s="310"/>
      <c r="K68" s="308"/>
    </row>
    <row r="69" s="1" customFormat="1" ht="15" customHeight="1">
      <c r="B69" s="306"/>
      <c r="C69" s="312"/>
      <c r="D69" s="310" t="s">
        <v>1279</v>
      </c>
      <c r="E69" s="310"/>
      <c r="F69" s="310"/>
      <c r="G69" s="310"/>
      <c r="H69" s="310"/>
      <c r="I69" s="310"/>
      <c r="J69" s="310"/>
      <c r="K69" s="308"/>
    </row>
    <row r="70" s="1" customFormat="1" ht="15" customHeight="1">
      <c r="B70" s="306"/>
      <c r="C70" s="312"/>
      <c r="D70" s="310" t="s">
        <v>1280</v>
      </c>
      <c r="E70" s="310"/>
      <c r="F70" s="310"/>
      <c r="G70" s="310"/>
      <c r="H70" s="310"/>
      <c r="I70" s="310"/>
      <c r="J70" s="310"/>
      <c r="K70" s="308"/>
    </row>
    <row r="71" s="1" customFormat="1" ht="12.75" customHeight="1">
      <c r="B71" s="317"/>
      <c r="C71" s="318"/>
      <c r="D71" s="318"/>
      <c r="E71" s="318"/>
      <c r="F71" s="318"/>
      <c r="G71" s="318"/>
      <c r="H71" s="318"/>
      <c r="I71" s="318"/>
      <c r="J71" s="318"/>
      <c r="K71" s="319"/>
    </row>
    <row r="72" s="1" customFormat="1" ht="18.75" customHeight="1">
      <c r="B72" s="320"/>
      <c r="C72" s="320"/>
      <c r="D72" s="320"/>
      <c r="E72" s="320"/>
      <c r="F72" s="320"/>
      <c r="G72" s="320"/>
      <c r="H72" s="320"/>
      <c r="I72" s="320"/>
      <c r="J72" s="320"/>
      <c r="K72" s="321"/>
    </row>
    <row r="73" s="1" customFormat="1" ht="18.75" customHeight="1">
      <c r="B73" s="321"/>
      <c r="C73" s="321"/>
      <c r="D73" s="321"/>
      <c r="E73" s="321"/>
      <c r="F73" s="321"/>
      <c r="G73" s="321"/>
      <c r="H73" s="321"/>
      <c r="I73" s="321"/>
      <c r="J73" s="321"/>
      <c r="K73" s="321"/>
    </row>
    <row r="74" s="1" customFormat="1" ht="7.5" customHeight="1">
      <c r="B74" s="322"/>
      <c r="C74" s="323"/>
      <c r="D74" s="323"/>
      <c r="E74" s="323"/>
      <c r="F74" s="323"/>
      <c r="G74" s="323"/>
      <c r="H74" s="323"/>
      <c r="I74" s="323"/>
      <c r="J74" s="323"/>
      <c r="K74" s="324"/>
    </row>
    <row r="75" s="1" customFormat="1" ht="45" customHeight="1">
      <c r="B75" s="325"/>
      <c r="C75" s="326" t="s">
        <v>1281</v>
      </c>
      <c r="D75" s="326"/>
      <c r="E75" s="326"/>
      <c r="F75" s="326"/>
      <c r="G75" s="326"/>
      <c r="H75" s="326"/>
      <c r="I75" s="326"/>
      <c r="J75" s="326"/>
      <c r="K75" s="327"/>
    </row>
    <row r="76" s="1" customFormat="1" ht="17.25" customHeight="1">
      <c r="B76" s="325"/>
      <c r="C76" s="328" t="s">
        <v>1282</v>
      </c>
      <c r="D76" s="328"/>
      <c r="E76" s="328"/>
      <c r="F76" s="328" t="s">
        <v>1283</v>
      </c>
      <c r="G76" s="329"/>
      <c r="H76" s="328" t="s">
        <v>63</v>
      </c>
      <c r="I76" s="328" t="s">
        <v>66</v>
      </c>
      <c r="J76" s="328" t="s">
        <v>1284</v>
      </c>
      <c r="K76" s="327"/>
    </row>
    <row r="77" s="1" customFormat="1" ht="17.25" customHeight="1">
      <c r="B77" s="325"/>
      <c r="C77" s="330" t="s">
        <v>1285</v>
      </c>
      <c r="D77" s="330"/>
      <c r="E77" s="330"/>
      <c r="F77" s="331" t="s">
        <v>1286</v>
      </c>
      <c r="G77" s="332"/>
      <c r="H77" s="330"/>
      <c r="I77" s="330"/>
      <c r="J77" s="330" t="s">
        <v>1287</v>
      </c>
      <c r="K77" s="327"/>
    </row>
    <row r="78" s="1" customFormat="1" ht="5.25" customHeight="1">
      <c r="B78" s="325"/>
      <c r="C78" s="333"/>
      <c r="D78" s="333"/>
      <c r="E78" s="333"/>
      <c r="F78" s="333"/>
      <c r="G78" s="334"/>
      <c r="H78" s="333"/>
      <c r="I78" s="333"/>
      <c r="J78" s="333"/>
      <c r="K78" s="327"/>
    </row>
    <row r="79" s="1" customFormat="1" ht="15" customHeight="1">
      <c r="B79" s="325"/>
      <c r="C79" s="313" t="s">
        <v>62</v>
      </c>
      <c r="D79" s="335"/>
      <c r="E79" s="335"/>
      <c r="F79" s="336" t="s">
        <v>1288</v>
      </c>
      <c r="G79" s="337"/>
      <c r="H79" s="313" t="s">
        <v>1289</v>
      </c>
      <c r="I79" s="313" t="s">
        <v>1290</v>
      </c>
      <c r="J79" s="313">
        <v>20</v>
      </c>
      <c r="K79" s="327"/>
    </row>
    <row r="80" s="1" customFormat="1" ht="15" customHeight="1">
      <c r="B80" s="325"/>
      <c r="C80" s="313" t="s">
        <v>1291</v>
      </c>
      <c r="D80" s="313"/>
      <c r="E80" s="313"/>
      <c r="F80" s="336" t="s">
        <v>1288</v>
      </c>
      <c r="G80" s="337"/>
      <c r="H80" s="313" t="s">
        <v>1292</v>
      </c>
      <c r="I80" s="313" t="s">
        <v>1290</v>
      </c>
      <c r="J80" s="313">
        <v>120</v>
      </c>
      <c r="K80" s="327"/>
    </row>
    <row r="81" s="1" customFormat="1" ht="15" customHeight="1">
      <c r="B81" s="338"/>
      <c r="C81" s="313" t="s">
        <v>1293</v>
      </c>
      <c r="D81" s="313"/>
      <c r="E81" s="313"/>
      <c r="F81" s="336" t="s">
        <v>1138</v>
      </c>
      <c r="G81" s="337"/>
      <c r="H81" s="313" t="s">
        <v>1294</v>
      </c>
      <c r="I81" s="313" t="s">
        <v>1290</v>
      </c>
      <c r="J81" s="313">
        <v>50</v>
      </c>
      <c r="K81" s="327"/>
    </row>
    <row r="82" s="1" customFormat="1" ht="15" customHeight="1">
      <c r="B82" s="338"/>
      <c r="C82" s="313" t="s">
        <v>1295</v>
      </c>
      <c r="D82" s="313"/>
      <c r="E82" s="313"/>
      <c r="F82" s="336" t="s">
        <v>1288</v>
      </c>
      <c r="G82" s="337"/>
      <c r="H82" s="313" t="s">
        <v>1296</v>
      </c>
      <c r="I82" s="313" t="s">
        <v>1297</v>
      </c>
      <c r="J82" s="313"/>
      <c r="K82" s="327"/>
    </row>
    <row r="83" s="1" customFormat="1" ht="15" customHeight="1">
      <c r="B83" s="338"/>
      <c r="C83" s="339" t="s">
        <v>1298</v>
      </c>
      <c r="D83" s="339"/>
      <c r="E83" s="339"/>
      <c r="F83" s="340" t="s">
        <v>1138</v>
      </c>
      <c r="G83" s="339"/>
      <c r="H83" s="339" t="s">
        <v>1299</v>
      </c>
      <c r="I83" s="339" t="s">
        <v>1290</v>
      </c>
      <c r="J83" s="339">
        <v>15</v>
      </c>
      <c r="K83" s="327"/>
    </row>
    <row r="84" s="1" customFormat="1" ht="15" customHeight="1">
      <c r="B84" s="338"/>
      <c r="C84" s="339" t="s">
        <v>1300</v>
      </c>
      <c r="D84" s="339"/>
      <c r="E84" s="339"/>
      <c r="F84" s="340" t="s">
        <v>1138</v>
      </c>
      <c r="G84" s="339"/>
      <c r="H84" s="339" t="s">
        <v>1301</v>
      </c>
      <c r="I84" s="339" t="s">
        <v>1290</v>
      </c>
      <c r="J84" s="339">
        <v>15</v>
      </c>
      <c r="K84" s="327"/>
    </row>
    <row r="85" s="1" customFormat="1" ht="15" customHeight="1">
      <c r="B85" s="338"/>
      <c r="C85" s="339" t="s">
        <v>1302</v>
      </c>
      <c r="D85" s="339"/>
      <c r="E85" s="339"/>
      <c r="F85" s="340" t="s">
        <v>1138</v>
      </c>
      <c r="G85" s="339"/>
      <c r="H85" s="339" t="s">
        <v>1303</v>
      </c>
      <c r="I85" s="339" t="s">
        <v>1290</v>
      </c>
      <c r="J85" s="339">
        <v>20</v>
      </c>
      <c r="K85" s="327"/>
    </row>
    <row r="86" s="1" customFormat="1" ht="15" customHeight="1">
      <c r="B86" s="338"/>
      <c r="C86" s="339" t="s">
        <v>1304</v>
      </c>
      <c r="D86" s="339"/>
      <c r="E86" s="339"/>
      <c r="F86" s="340" t="s">
        <v>1138</v>
      </c>
      <c r="G86" s="339"/>
      <c r="H86" s="339" t="s">
        <v>1305</v>
      </c>
      <c r="I86" s="339" t="s">
        <v>1290</v>
      </c>
      <c r="J86" s="339">
        <v>20</v>
      </c>
      <c r="K86" s="327"/>
    </row>
    <row r="87" s="1" customFormat="1" ht="15" customHeight="1">
      <c r="B87" s="338"/>
      <c r="C87" s="313" t="s">
        <v>1306</v>
      </c>
      <c r="D87" s="313"/>
      <c r="E87" s="313"/>
      <c r="F87" s="336" t="s">
        <v>1138</v>
      </c>
      <c r="G87" s="337"/>
      <c r="H87" s="313" t="s">
        <v>1307</v>
      </c>
      <c r="I87" s="313" t="s">
        <v>1290</v>
      </c>
      <c r="J87" s="313">
        <v>50</v>
      </c>
      <c r="K87" s="327"/>
    </row>
    <row r="88" s="1" customFormat="1" ht="15" customHeight="1">
      <c r="B88" s="338"/>
      <c r="C88" s="313" t="s">
        <v>1308</v>
      </c>
      <c r="D88" s="313"/>
      <c r="E88" s="313"/>
      <c r="F88" s="336" t="s">
        <v>1138</v>
      </c>
      <c r="G88" s="337"/>
      <c r="H88" s="313" t="s">
        <v>1309</v>
      </c>
      <c r="I88" s="313" t="s">
        <v>1290</v>
      </c>
      <c r="J88" s="313">
        <v>20</v>
      </c>
      <c r="K88" s="327"/>
    </row>
    <row r="89" s="1" customFormat="1" ht="15" customHeight="1">
      <c r="B89" s="338"/>
      <c r="C89" s="313" t="s">
        <v>1310</v>
      </c>
      <c r="D89" s="313"/>
      <c r="E89" s="313"/>
      <c r="F89" s="336" t="s">
        <v>1138</v>
      </c>
      <c r="G89" s="337"/>
      <c r="H89" s="313" t="s">
        <v>1311</v>
      </c>
      <c r="I89" s="313" t="s">
        <v>1290</v>
      </c>
      <c r="J89" s="313">
        <v>20</v>
      </c>
      <c r="K89" s="327"/>
    </row>
    <row r="90" s="1" customFormat="1" ht="15" customHeight="1">
      <c r="B90" s="338"/>
      <c r="C90" s="313" t="s">
        <v>1312</v>
      </c>
      <c r="D90" s="313"/>
      <c r="E90" s="313"/>
      <c r="F90" s="336" t="s">
        <v>1138</v>
      </c>
      <c r="G90" s="337"/>
      <c r="H90" s="313" t="s">
        <v>1313</v>
      </c>
      <c r="I90" s="313" t="s">
        <v>1290</v>
      </c>
      <c r="J90" s="313">
        <v>50</v>
      </c>
      <c r="K90" s="327"/>
    </row>
    <row r="91" s="1" customFormat="1" ht="15" customHeight="1">
      <c r="B91" s="338"/>
      <c r="C91" s="313" t="s">
        <v>1314</v>
      </c>
      <c r="D91" s="313"/>
      <c r="E91" s="313"/>
      <c r="F91" s="336" t="s">
        <v>1138</v>
      </c>
      <c r="G91" s="337"/>
      <c r="H91" s="313" t="s">
        <v>1314</v>
      </c>
      <c r="I91" s="313" t="s">
        <v>1290</v>
      </c>
      <c r="J91" s="313">
        <v>50</v>
      </c>
      <c r="K91" s="327"/>
    </row>
    <row r="92" s="1" customFormat="1" ht="15" customHeight="1">
      <c r="B92" s="338"/>
      <c r="C92" s="313" t="s">
        <v>1315</v>
      </c>
      <c r="D92" s="313"/>
      <c r="E92" s="313"/>
      <c r="F92" s="336" t="s">
        <v>1138</v>
      </c>
      <c r="G92" s="337"/>
      <c r="H92" s="313" t="s">
        <v>1316</v>
      </c>
      <c r="I92" s="313" t="s">
        <v>1290</v>
      </c>
      <c r="J92" s="313">
        <v>255</v>
      </c>
      <c r="K92" s="327"/>
    </row>
    <row r="93" s="1" customFormat="1" ht="15" customHeight="1">
      <c r="B93" s="338"/>
      <c r="C93" s="313" t="s">
        <v>1317</v>
      </c>
      <c r="D93" s="313"/>
      <c r="E93" s="313"/>
      <c r="F93" s="336" t="s">
        <v>1288</v>
      </c>
      <c r="G93" s="337"/>
      <c r="H93" s="313" t="s">
        <v>1318</v>
      </c>
      <c r="I93" s="313" t="s">
        <v>1319</v>
      </c>
      <c r="J93" s="313"/>
      <c r="K93" s="327"/>
    </row>
    <row r="94" s="1" customFormat="1" ht="15" customHeight="1">
      <c r="B94" s="338"/>
      <c r="C94" s="313" t="s">
        <v>1320</v>
      </c>
      <c r="D94" s="313"/>
      <c r="E94" s="313"/>
      <c r="F94" s="336" t="s">
        <v>1288</v>
      </c>
      <c r="G94" s="337"/>
      <c r="H94" s="313" t="s">
        <v>1321</v>
      </c>
      <c r="I94" s="313" t="s">
        <v>1322</v>
      </c>
      <c r="J94" s="313"/>
      <c r="K94" s="327"/>
    </row>
    <row r="95" s="1" customFormat="1" ht="15" customHeight="1">
      <c r="B95" s="338"/>
      <c r="C95" s="313" t="s">
        <v>1323</v>
      </c>
      <c r="D95" s="313"/>
      <c r="E95" s="313"/>
      <c r="F95" s="336" t="s">
        <v>1288</v>
      </c>
      <c r="G95" s="337"/>
      <c r="H95" s="313" t="s">
        <v>1323</v>
      </c>
      <c r="I95" s="313" t="s">
        <v>1322</v>
      </c>
      <c r="J95" s="313"/>
      <c r="K95" s="327"/>
    </row>
    <row r="96" s="1" customFormat="1" ht="15" customHeight="1">
      <c r="B96" s="338"/>
      <c r="C96" s="313" t="s">
        <v>47</v>
      </c>
      <c r="D96" s="313"/>
      <c r="E96" s="313"/>
      <c r="F96" s="336" t="s">
        <v>1288</v>
      </c>
      <c r="G96" s="337"/>
      <c r="H96" s="313" t="s">
        <v>1324</v>
      </c>
      <c r="I96" s="313" t="s">
        <v>1322</v>
      </c>
      <c r="J96" s="313"/>
      <c r="K96" s="327"/>
    </row>
    <row r="97" s="1" customFormat="1" ht="15" customHeight="1">
      <c r="B97" s="338"/>
      <c r="C97" s="313" t="s">
        <v>57</v>
      </c>
      <c r="D97" s="313"/>
      <c r="E97" s="313"/>
      <c r="F97" s="336" t="s">
        <v>1288</v>
      </c>
      <c r="G97" s="337"/>
      <c r="H97" s="313" t="s">
        <v>1325</v>
      </c>
      <c r="I97" s="313" t="s">
        <v>1322</v>
      </c>
      <c r="J97" s="313"/>
      <c r="K97" s="327"/>
    </row>
    <row r="98" s="1" customFormat="1" ht="15" customHeight="1">
      <c r="B98" s="341"/>
      <c r="C98" s="342"/>
      <c r="D98" s="342"/>
      <c r="E98" s="342"/>
      <c r="F98" s="342"/>
      <c r="G98" s="342"/>
      <c r="H98" s="342"/>
      <c r="I98" s="342"/>
      <c r="J98" s="342"/>
      <c r="K98" s="343"/>
    </row>
    <row r="99" s="1" customFormat="1" ht="18.75" customHeight="1">
      <c r="B99" s="344"/>
      <c r="C99" s="345"/>
      <c r="D99" s="345"/>
      <c r="E99" s="345"/>
      <c r="F99" s="345"/>
      <c r="G99" s="345"/>
      <c r="H99" s="345"/>
      <c r="I99" s="345"/>
      <c r="J99" s="345"/>
      <c r="K99" s="344"/>
    </row>
    <row r="100" s="1" customFormat="1" ht="18.75" customHeight="1">
      <c r="B100" s="321"/>
      <c r="C100" s="321"/>
      <c r="D100" s="321"/>
      <c r="E100" s="321"/>
      <c r="F100" s="321"/>
      <c r="G100" s="321"/>
      <c r="H100" s="321"/>
      <c r="I100" s="321"/>
      <c r="J100" s="321"/>
      <c r="K100" s="321"/>
    </row>
    <row r="101" s="1" customFormat="1" ht="7.5" customHeight="1">
      <c r="B101" s="322"/>
      <c r="C101" s="323"/>
      <c r="D101" s="323"/>
      <c r="E101" s="323"/>
      <c r="F101" s="323"/>
      <c r="G101" s="323"/>
      <c r="H101" s="323"/>
      <c r="I101" s="323"/>
      <c r="J101" s="323"/>
      <c r="K101" s="324"/>
    </row>
    <row r="102" s="1" customFormat="1" ht="45" customHeight="1">
      <c r="B102" s="325"/>
      <c r="C102" s="326" t="s">
        <v>1326</v>
      </c>
      <c r="D102" s="326"/>
      <c r="E102" s="326"/>
      <c r="F102" s="326"/>
      <c r="G102" s="326"/>
      <c r="H102" s="326"/>
      <c r="I102" s="326"/>
      <c r="J102" s="326"/>
      <c r="K102" s="327"/>
    </row>
    <row r="103" s="1" customFormat="1" ht="17.25" customHeight="1">
      <c r="B103" s="325"/>
      <c r="C103" s="328" t="s">
        <v>1282</v>
      </c>
      <c r="D103" s="328"/>
      <c r="E103" s="328"/>
      <c r="F103" s="328" t="s">
        <v>1283</v>
      </c>
      <c r="G103" s="329"/>
      <c r="H103" s="328" t="s">
        <v>63</v>
      </c>
      <c r="I103" s="328" t="s">
        <v>66</v>
      </c>
      <c r="J103" s="328" t="s">
        <v>1284</v>
      </c>
      <c r="K103" s="327"/>
    </row>
    <row r="104" s="1" customFormat="1" ht="17.25" customHeight="1">
      <c r="B104" s="325"/>
      <c r="C104" s="330" t="s">
        <v>1285</v>
      </c>
      <c r="D104" s="330"/>
      <c r="E104" s="330"/>
      <c r="F104" s="331" t="s">
        <v>1286</v>
      </c>
      <c r="G104" s="332"/>
      <c r="H104" s="330"/>
      <c r="I104" s="330"/>
      <c r="J104" s="330" t="s">
        <v>1287</v>
      </c>
      <c r="K104" s="327"/>
    </row>
    <row r="105" s="1" customFormat="1" ht="5.25" customHeight="1">
      <c r="B105" s="325"/>
      <c r="C105" s="328"/>
      <c r="D105" s="328"/>
      <c r="E105" s="328"/>
      <c r="F105" s="328"/>
      <c r="G105" s="346"/>
      <c r="H105" s="328"/>
      <c r="I105" s="328"/>
      <c r="J105" s="328"/>
      <c r="K105" s="327"/>
    </row>
    <row r="106" s="1" customFormat="1" ht="15" customHeight="1">
      <c r="B106" s="325"/>
      <c r="C106" s="313" t="s">
        <v>62</v>
      </c>
      <c r="D106" s="335"/>
      <c r="E106" s="335"/>
      <c r="F106" s="336" t="s">
        <v>1288</v>
      </c>
      <c r="G106" s="313"/>
      <c r="H106" s="313" t="s">
        <v>1327</v>
      </c>
      <c r="I106" s="313" t="s">
        <v>1290</v>
      </c>
      <c r="J106" s="313">
        <v>20</v>
      </c>
      <c r="K106" s="327"/>
    </row>
    <row r="107" s="1" customFormat="1" ht="15" customHeight="1">
      <c r="B107" s="325"/>
      <c r="C107" s="313" t="s">
        <v>1291</v>
      </c>
      <c r="D107" s="313"/>
      <c r="E107" s="313"/>
      <c r="F107" s="336" t="s">
        <v>1288</v>
      </c>
      <c r="G107" s="313"/>
      <c r="H107" s="313" t="s">
        <v>1327</v>
      </c>
      <c r="I107" s="313" t="s">
        <v>1290</v>
      </c>
      <c r="J107" s="313">
        <v>120</v>
      </c>
      <c r="K107" s="327"/>
    </row>
    <row r="108" s="1" customFormat="1" ht="15" customHeight="1">
      <c r="B108" s="338"/>
      <c r="C108" s="313" t="s">
        <v>1293</v>
      </c>
      <c r="D108" s="313"/>
      <c r="E108" s="313"/>
      <c r="F108" s="336" t="s">
        <v>1138</v>
      </c>
      <c r="G108" s="313"/>
      <c r="H108" s="313" t="s">
        <v>1327</v>
      </c>
      <c r="I108" s="313" t="s">
        <v>1290</v>
      </c>
      <c r="J108" s="313">
        <v>50</v>
      </c>
      <c r="K108" s="327"/>
    </row>
    <row r="109" s="1" customFormat="1" ht="15" customHeight="1">
      <c r="B109" s="338"/>
      <c r="C109" s="313" t="s">
        <v>1295</v>
      </c>
      <c r="D109" s="313"/>
      <c r="E109" s="313"/>
      <c r="F109" s="336" t="s">
        <v>1288</v>
      </c>
      <c r="G109" s="313"/>
      <c r="H109" s="313" t="s">
        <v>1327</v>
      </c>
      <c r="I109" s="313" t="s">
        <v>1297</v>
      </c>
      <c r="J109" s="313"/>
      <c r="K109" s="327"/>
    </row>
    <row r="110" s="1" customFormat="1" ht="15" customHeight="1">
      <c r="B110" s="338"/>
      <c r="C110" s="313" t="s">
        <v>1306</v>
      </c>
      <c r="D110" s="313"/>
      <c r="E110" s="313"/>
      <c r="F110" s="336" t="s">
        <v>1138</v>
      </c>
      <c r="G110" s="313"/>
      <c r="H110" s="313" t="s">
        <v>1327</v>
      </c>
      <c r="I110" s="313" t="s">
        <v>1290</v>
      </c>
      <c r="J110" s="313">
        <v>50</v>
      </c>
      <c r="K110" s="327"/>
    </row>
    <row r="111" s="1" customFormat="1" ht="15" customHeight="1">
      <c r="B111" s="338"/>
      <c r="C111" s="313" t="s">
        <v>1314</v>
      </c>
      <c r="D111" s="313"/>
      <c r="E111" s="313"/>
      <c r="F111" s="336" t="s">
        <v>1138</v>
      </c>
      <c r="G111" s="313"/>
      <c r="H111" s="313" t="s">
        <v>1327</v>
      </c>
      <c r="I111" s="313" t="s">
        <v>1290</v>
      </c>
      <c r="J111" s="313">
        <v>50</v>
      </c>
      <c r="K111" s="327"/>
    </row>
    <row r="112" s="1" customFormat="1" ht="15" customHeight="1">
      <c r="B112" s="338"/>
      <c r="C112" s="313" t="s">
        <v>1312</v>
      </c>
      <c r="D112" s="313"/>
      <c r="E112" s="313"/>
      <c r="F112" s="336" t="s">
        <v>1138</v>
      </c>
      <c r="G112" s="313"/>
      <c r="H112" s="313" t="s">
        <v>1327</v>
      </c>
      <c r="I112" s="313" t="s">
        <v>1290</v>
      </c>
      <c r="J112" s="313">
        <v>50</v>
      </c>
      <c r="K112" s="327"/>
    </row>
    <row r="113" s="1" customFormat="1" ht="15" customHeight="1">
      <c r="B113" s="338"/>
      <c r="C113" s="313" t="s">
        <v>62</v>
      </c>
      <c r="D113" s="313"/>
      <c r="E113" s="313"/>
      <c r="F113" s="336" t="s">
        <v>1288</v>
      </c>
      <c r="G113" s="313"/>
      <c r="H113" s="313" t="s">
        <v>1328</v>
      </c>
      <c r="I113" s="313" t="s">
        <v>1290</v>
      </c>
      <c r="J113" s="313">
        <v>20</v>
      </c>
      <c r="K113" s="327"/>
    </row>
    <row r="114" s="1" customFormat="1" ht="15" customHeight="1">
      <c r="B114" s="338"/>
      <c r="C114" s="313" t="s">
        <v>1329</v>
      </c>
      <c r="D114" s="313"/>
      <c r="E114" s="313"/>
      <c r="F114" s="336" t="s">
        <v>1288</v>
      </c>
      <c r="G114" s="313"/>
      <c r="H114" s="313" t="s">
        <v>1330</v>
      </c>
      <c r="I114" s="313" t="s">
        <v>1290</v>
      </c>
      <c r="J114" s="313">
        <v>120</v>
      </c>
      <c r="K114" s="327"/>
    </row>
    <row r="115" s="1" customFormat="1" ht="15" customHeight="1">
      <c r="B115" s="338"/>
      <c r="C115" s="313" t="s">
        <v>47</v>
      </c>
      <c r="D115" s="313"/>
      <c r="E115" s="313"/>
      <c r="F115" s="336" t="s">
        <v>1288</v>
      </c>
      <c r="G115" s="313"/>
      <c r="H115" s="313" t="s">
        <v>1331</v>
      </c>
      <c r="I115" s="313" t="s">
        <v>1322</v>
      </c>
      <c r="J115" s="313"/>
      <c r="K115" s="327"/>
    </row>
    <row r="116" s="1" customFormat="1" ht="15" customHeight="1">
      <c r="B116" s="338"/>
      <c r="C116" s="313" t="s">
        <v>57</v>
      </c>
      <c r="D116" s="313"/>
      <c r="E116" s="313"/>
      <c r="F116" s="336" t="s">
        <v>1288</v>
      </c>
      <c r="G116" s="313"/>
      <c r="H116" s="313" t="s">
        <v>1332</v>
      </c>
      <c r="I116" s="313" t="s">
        <v>1322</v>
      </c>
      <c r="J116" s="313"/>
      <c r="K116" s="327"/>
    </row>
    <row r="117" s="1" customFormat="1" ht="15" customHeight="1">
      <c r="B117" s="338"/>
      <c r="C117" s="313" t="s">
        <v>66</v>
      </c>
      <c r="D117" s="313"/>
      <c r="E117" s="313"/>
      <c r="F117" s="336" t="s">
        <v>1288</v>
      </c>
      <c r="G117" s="313"/>
      <c r="H117" s="313" t="s">
        <v>1333</v>
      </c>
      <c r="I117" s="313" t="s">
        <v>1334</v>
      </c>
      <c r="J117" s="313"/>
      <c r="K117" s="327"/>
    </row>
    <row r="118" s="1" customFormat="1" ht="15" customHeight="1">
      <c r="B118" s="341"/>
      <c r="C118" s="347"/>
      <c r="D118" s="347"/>
      <c r="E118" s="347"/>
      <c r="F118" s="347"/>
      <c r="G118" s="347"/>
      <c r="H118" s="347"/>
      <c r="I118" s="347"/>
      <c r="J118" s="347"/>
      <c r="K118" s="343"/>
    </row>
    <row r="119" s="1" customFormat="1" ht="18.75" customHeight="1">
      <c r="B119" s="348"/>
      <c r="C119" s="349"/>
      <c r="D119" s="349"/>
      <c r="E119" s="349"/>
      <c r="F119" s="350"/>
      <c r="G119" s="349"/>
      <c r="H119" s="349"/>
      <c r="I119" s="349"/>
      <c r="J119" s="349"/>
      <c r="K119" s="348"/>
    </row>
    <row r="120" s="1" customFormat="1" ht="18.75" customHeight="1">
      <c r="B120" s="321"/>
      <c r="C120" s="321"/>
      <c r="D120" s="321"/>
      <c r="E120" s="321"/>
      <c r="F120" s="321"/>
      <c r="G120" s="321"/>
      <c r="H120" s="321"/>
      <c r="I120" s="321"/>
      <c r="J120" s="321"/>
      <c r="K120" s="321"/>
    </row>
    <row r="121" s="1" customFormat="1" ht="7.5" customHeight="1">
      <c r="B121" s="351"/>
      <c r="C121" s="352"/>
      <c r="D121" s="352"/>
      <c r="E121" s="352"/>
      <c r="F121" s="352"/>
      <c r="G121" s="352"/>
      <c r="H121" s="352"/>
      <c r="I121" s="352"/>
      <c r="J121" s="352"/>
      <c r="K121" s="353"/>
    </row>
    <row r="122" s="1" customFormat="1" ht="45" customHeight="1">
      <c r="B122" s="354"/>
      <c r="C122" s="304" t="s">
        <v>1335</v>
      </c>
      <c r="D122" s="304"/>
      <c r="E122" s="304"/>
      <c r="F122" s="304"/>
      <c r="G122" s="304"/>
      <c r="H122" s="304"/>
      <c r="I122" s="304"/>
      <c r="J122" s="304"/>
      <c r="K122" s="355"/>
    </row>
    <row r="123" s="1" customFormat="1" ht="17.25" customHeight="1">
      <c r="B123" s="356"/>
      <c r="C123" s="328" t="s">
        <v>1282</v>
      </c>
      <c r="D123" s="328"/>
      <c r="E123" s="328"/>
      <c r="F123" s="328" t="s">
        <v>1283</v>
      </c>
      <c r="G123" s="329"/>
      <c r="H123" s="328" t="s">
        <v>63</v>
      </c>
      <c r="I123" s="328" t="s">
        <v>66</v>
      </c>
      <c r="J123" s="328" t="s">
        <v>1284</v>
      </c>
      <c r="K123" s="357"/>
    </row>
    <row r="124" s="1" customFormat="1" ht="17.25" customHeight="1">
      <c r="B124" s="356"/>
      <c r="C124" s="330" t="s">
        <v>1285</v>
      </c>
      <c r="D124" s="330"/>
      <c r="E124" s="330"/>
      <c r="F124" s="331" t="s">
        <v>1286</v>
      </c>
      <c r="G124" s="332"/>
      <c r="H124" s="330"/>
      <c r="I124" s="330"/>
      <c r="J124" s="330" t="s">
        <v>1287</v>
      </c>
      <c r="K124" s="357"/>
    </row>
    <row r="125" s="1" customFormat="1" ht="5.25" customHeight="1">
      <c r="B125" s="358"/>
      <c r="C125" s="333"/>
      <c r="D125" s="333"/>
      <c r="E125" s="333"/>
      <c r="F125" s="333"/>
      <c r="G125" s="359"/>
      <c r="H125" s="333"/>
      <c r="I125" s="333"/>
      <c r="J125" s="333"/>
      <c r="K125" s="360"/>
    </row>
    <row r="126" s="1" customFormat="1" ht="15" customHeight="1">
      <c r="B126" s="358"/>
      <c r="C126" s="313" t="s">
        <v>1291</v>
      </c>
      <c r="D126" s="335"/>
      <c r="E126" s="335"/>
      <c r="F126" s="336" t="s">
        <v>1288</v>
      </c>
      <c r="G126" s="313"/>
      <c r="H126" s="313" t="s">
        <v>1327</v>
      </c>
      <c r="I126" s="313" t="s">
        <v>1290</v>
      </c>
      <c r="J126" s="313">
        <v>120</v>
      </c>
      <c r="K126" s="361"/>
    </row>
    <row r="127" s="1" customFormat="1" ht="15" customHeight="1">
      <c r="B127" s="358"/>
      <c r="C127" s="313" t="s">
        <v>1336</v>
      </c>
      <c r="D127" s="313"/>
      <c r="E127" s="313"/>
      <c r="F127" s="336" t="s">
        <v>1288</v>
      </c>
      <c r="G127" s="313"/>
      <c r="H127" s="313" t="s">
        <v>1337</v>
      </c>
      <c r="I127" s="313" t="s">
        <v>1290</v>
      </c>
      <c r="J127" s="313" t="s">
        <v>1338</v>
      </c>
      <c r="K127" s="361"/>
    </row>
    <row r="128" s="1" customFormat="1" ht="15" customHeight="1">
      <c r="B128" s="358"/>
      <c r="C128" s="313" t="s">
        <v>97</v>
      </c>
      <c r="D128" s="313"/>
      <c r="E128" s="313"/>
      <c r="F128" s="336" t="s">
        <v>1288</v>
      </c>
      <c r="G128" s="313"/>
      <c r="H128" s="313" t="s">
        <v>1339</v>
      </c>
      <c r="I128" s="313" t="s">
        <v>1290</v>
      </c>
      <c r="J128" s="313" t="s">
        <v>1338</v>
      </c>
      <c r="K128" s="361"/>
    </row>
    <row r="129" s="1" customFormat="1" ht="15" customHeight="1">
      <c r="B129" s="358"/>
      <c r="C129" s="313" t="s">
        <v>1298</v>
      </c>
      <c r="D129" s="313"/>
      <c r="E129" s="313"/>
      <c r="F129" s="336" t="s">
        <v>1138</v>
      </c>
      <c r="G129" s="313"/>
      <c r="H129" s="313" t="s">
        <v>1299</v>
      </c>
      <c r="I129" s="313" t="s">
        <v>1290</v>
      </c>
      <c r="J129" s="313">
        <v>15</v>
      </c>
      <c r="K129" s="361"/>
    </row>
    <row r="130" s="1" customFormat="1" ht="15" customHeight="1">
      <c r="B130" s="358"/>
      <c r="C130" s="339" t="s">
        <v>1300</v>
      </c>
      <c r="D130" s="339"/>
      <c r="E130" s="339"/>
      <c r="F130" s="340" t="s">
        <v>1138</v>
      </c>
      <c r="G130" s="339"/>
      <c r="H130" s="339" t="s">
        <v>1301</v>
      </c>
      <c r="I130" s="339" t="s">
        <v>1290</v>
      </c>
      <c r="J130" s="339">
        <v>15</v>
      </c>
      <c r="K130" s="361"/>
    </row>
    <row r="131" s="1" customFormat="1" ht="15" customHeight="1">
      <c r="B131" s="358"/>
      <c r="C131" s="339" t="s">
        <v>1302</v>
      </c>
      <c r="D131" s="339"/>
      <c r="E131" s="339"/>
      <c r="F131" s="340" t="s">
        <v>1138</v>
      </c>
      <c r="G131" s="339"/>
      <c r="H131" s="339" t="s">
        <v>1303</v>
      </c>
      <c r="I131" s="339" t="s">
        <v>1290</v>
      </c>
      <c r="J131" s="339">
        <v>20</v>
      </c>
      <c r="K131" s="361"/>
    </row>
    <row r="132" s="1" customFormat="1" ht="15" customHeight="1">
      <c r="B132" s="358"/>
      <c r="C132" s="339" t="s">
        <v>1304</v>
      </c>
      <c r="D132" s="339"/>
      <c r="E132" s="339"/>
      <c r="F132" s="340" t="s">
        <v>1138</v>
      </c>
      <c r="G132" s="339"/>
      <c r="H132" s="339" t="s">
        <v>1305</v>
      </c>
      <c r="I132" s="339" t="s">
        <v>1290</v>
      </c>
      <c r="J132" s="339">
        <v>20</v>
      </c>
      <c r="K132" s="361"/>
    </row>
    <row r="133" s="1" customFormat="1" ht="15" customHeight="1">
      <c r="B133" s="358"/>
      <c r="C133" s="313" t="s">
        <v>1293</v>
      </c>
      <c r="D133" s="313"/>
      <c r="E133" s="313"/>
      <c r="F133" s="336" t="s">
        <v>1138</v>
      </c>
      <c r="G133" s="313"/>
      <c r="H133" s="313" t="s">
        <v>1327</v>
      </c>
      <c r="I133" s="313" t="s">
        <v>1290</v>
      </c>
      <c r="J133" s="313">
        <v>50</v>
      </c>
      <c r="K133" s="361"/>
    </row>
    <row r="134" s="1" customFormat="1" ht="15" customHeight="1">
      <c r="B134" s="358"/>
      <c r="C134" s="313" t="s">
        <v>1306</v>
      </c>
      <c r="D134" s="313"/>
      <c r="E134" s="313"/>
      <c r="F134" s="336" t="s">
        <v>1138</v>
      </c>
      <c r="G134" s="313"/>
      <c r="H134" s="313" t="s">
        <v>1327</v>
      </c>
      <c r="I134" s="313" t="s">
        <v>1290</v>
      </c>
      <c r="J134" s="313">
        <v>50</v>
      </c>
      <c r="K134" s="361"/>
    </row>
    <row r="135" s="1" customFormat="1" ht="15" customHeight="1">
      <c r="B135" s="358"/>
      <c r="C135" s="313" t="s">
        <v>1312</v>
      </c>
      <c r="D135" s="313"/>
      <c r="E135" s="313"/>
      <c r="F135" s="336" t="s">
        <v>1138</v>
      </c>
      <c r="G135" s="313"/>
      <c r="H135" s="313" t="s">
        <v>1327</v>
      </c>
      <c r="I135" s="313" t="s">
        <v>1290</v>
      </c>
      <c r="J135" s="313">
        <v>50</v>
      </c>
      <c r="K135" s="361"/>
    </row>
    <row r="136" s="1" customFormat="1" ht="15" customHeight="1">
      <c r="B136" s="358"/>
      <c r="C136" s="313" t="s">
        <v>1314</v>
      </c>
      <c r="D136" s="313"/>
      <c r="E136" s="313"/>
      <c r="F136" s="336" t="s">
        <v>1138</v>
      </c>
      <c r="G136" s="313"/>
      <c r="H136" s="313" t="s">
        <v>1327</v>
      </c>
      <c r="I136" s="313" t="s">
        <v>1290</v>
      </c>
      <c r="J136" s="313">
        <v>50</v>
      </c>
      <c r="K136" s="361"/>
    </row>
    <row r="137" s="1" customFormat="1" ht="15" customHeight="1">
      <c r="B137" s="358"/>
      <c r="C137" s="313" t="s">
        <v>1315</v>
      </c>
      <c r="D137" s="313"/>
      <c r="E137" s="313"/>
      <c r="F137" s="336" t="s">
        <v>1138</v>
      </c>
      <c r="G137" s="313"/>
      <c r="H137" s="313" t="s">
        <v>1340</v>
      </c>
      <c r="I137" s="313" t="s">
        <v>1290</v>
      </c>
      <c r="J137" s="313">
        <v>255</v>
      </c>
      <c r="K137" s="361"/>
    </row>
    <row r="138" s="1" customFormat="1" ht="15" customHeight="1">
      <c r="B138" s="358"/>
      <c r="C138" s="313" t="s">
        <v>1317</v>
      </c>
      <c r="D138" s="313"/>
      <c r="E138" s="313"/>
      <c r="F138" s="336" t="s">
        <v>1288</v>
      </c>
      <c r="G138" s="313"/>
      <c r="H138" s="313" t="s">
        <v>1341</v>
      </c>
      <c r="I138" s="313" t="s">
        <v>1319</v>
      </c>
      <c r="J138" s="313"/>
      <c r="K138" s="361"/>
    </row>
    <row r="139" s="1" customFormat="1" ht="15" customHeight="1">
      <c r="B139" s="358"/>
      <c r="C139" s="313" t="s">
        <v>1320</v>
      </c>
      <c r="D139" s="313"/>
      <c r="E139" s="313"/>
      <c r="F139" s="336" t="s">
        <v>1288</v>
      </c>
      <c r="G139" s="313"/>
      <c r="H139" s="313" t="s">
        <v>1342</v>
      </c>
      <c r="I139" s="313" t="s">
        <v>1322</v>
      </c>
      <c r="J139" s="313"/>
      <c r="K139" s="361"/>
    </row>
    <row r="140" s="1" customFormat="1" ht="15" customHeight="1">
      <c r="B140" s="358"/>
      <c r="C140" s="313" t="s">
        <v>1323</v>
      </c>
      <c r="D140" s="313"/>
      <c r="E140" s="313"/>
      <c r="F140" s="336" t="s">
        <v>1288</v>
      </c>
      <c r="G140" s="313"/>
      <c r="H140" s="313" t="s">
        <v>1323</v>
      </c>
      <c r="I140" s="313" t="s">
        <v>1322</v>
      </c>
      <c r="J140" s="313"/>
      <c r="K140" s="361"/>
    </row>
    <row r="141" s="1" customFormat="1" ht="15" customHeight="1">
      <c r="B141" s="358"/>
      <c r="C141" s="313" t="s">
        <v>47</v>
      </c>
      <c r="D141" s="313"/>
      <c r="E141" s="313"/>
      <c r="F141" s="336" t="s">
        <v>1288</v>
      </c>
      <c r="G141" s="313"/>
      <c r="H141" s="313" t="s">
        <v>1343</v>
      </c>
      <c r="I141" s="313" t="s">
        <v>1322</v>
      </c>
      <c r="J141" s="313"/>
      <c r="K141" s="361"/>
    </row>
    <row r="142" s="1" customFormat="1" ht="15" customHeight="1">
      <c r="B142" s="358"/>
      <c r="C142" s="313" t="s">
        <v>1344</v>
      </c>
      <c r="D142" s="313"/>
      <c r="E142" s="313"/>
      <c r="F142" s="336" t="s">
        <v>1288</v>
      </c>
      <c r="G142" s="313"/>
      <c r="H142" s="313" t="s">
        <v>1345</v>
      </c>
      <c r="I142" s="313" t="s">
        <v>1322</v>
      </c>
      <c r="J142" s="313"/>
      <c r="K142" s="361"/>
    </row>
    <row r="143" s="1" customFormat="1" ht="15" customHeight="1">
      <c r="B143" s="362"/>
      <c r="C143" s="363"/>
      <c r="D143" s="363"/>
      <c r="E143" s="363"/>
      <c r="F143" s="363"/>
      <c r="G143" s="363"/>
      <c r="H143" s="363"/>
      <c r="I143" s="363"/>
      <c r="J143" s="363"/>
      <c r="K143" s="364"/>
    </row>
    <row r="144" s="1" customFormat="1" ht="18.75" customHeight="1">
      <c r="B144" s="349"/>
      <c r="C144" s="349"/>
      <c r="D144" s="349"/>
      <c r="E144" s="349"/>
      <c r="F144" s="350"/>
      <c r="G144" s="349"/>
      <c r="H144" s="349"/>
      <c r="I144" s="349"/>
      <c r="J144" s="349"/>
      <c r="K144" s="349"/>
    </row>
    <row r="145" s="1" customFormat="1" ht="18.75" customHeight="1">
      <c r="B145" s="321"/>
      <c r="C145" s="321"/>
      <c r="D145" s="321"/>
      <c r="E145" s="321"/>
      <c r="F145" s="321"/>
      <c r="G145" s="321"/>
      <c r="H145" s="321"/>
      <c r="I145" s="321"/>
      <c r="J145" s="321"/>
      <c r="K145" s="321"/>
    </row>
    <row r="146" s="1" customFormat="1" ht="7.5" customHeight="1">
      <c r="B146" s="322"/>
      <c r="C146" s="323"/>
      <c r="D146" s="323"/>
      <c r="E146" s="323"/>
      <c r="F146" s="323"/>
      <c r="G146" s="323"/>
      <c r="H146" s="323"/>
      <c r="I146" s="323"/>
      <c r="J146" s="323"/>
      <c r="K146" s="324"/>
    </row>
    <row r="147" s="1" customFormat="1" ht="45" customHeight="1">
      <c r="B147" s="325"/>
      <c r="C147" s="326" t="s">
        <v>1346</v>
      </c>
      <c r="D147" s="326"/>
      <c r="E147" s="326"/>
      <c r="F147" s="326"/>
      <c r="G147" s="326"/>
      <c r="H147" s="326"/>
      <c r="I147" s="326"/>
      <c r="J147" s="326"/>
      <c r="K147" s="327"/>
    </row>
    <row r="148" s="1" customFormat="1" ht="17.25" customHeight="1">
      <c r="B148" s="325"/>
      <c r="C148" s="328" t="s">
        <v>1282</v>
      </c>
      <c r="D148" s="328"/>
      <c r="E148" s="328"/>
      <c r="F148" s="328" t="s">
        <v>1283</v>
      </c>
      <c r="G148" s="329"/>
      <c r="H148" s="328" t="s">
        <v>63</v>
      </c>
      <c r="I148" s="328" t="s">
        <v>66</v>
      </c>
      <c r="J148" s="328" t="s">
        <v>1284</v>
      </c>
      <c r="K148" s="327"/>
    </row>
    <row r="149" s="1" customFormat="1" ht="17.25" customHeight="1">
      <c r="B149" s="325"/>
      <c r="C149" s="330" t="s">
        <v>1285</v>
      </c>
      <c r="D149" s="330"/>
      <c r="E149" s="330"/>
      <c r="F149" s="331" t="s">
        <v>1286</v>
      </c>
      <c r="G149" s="332"/>
      <c r="H149" s="330"/>
      <c r="I149" s="330"/>
      <c r="J149" s="330" t="s">
        <v>1287</v>
      </c>
      <c r="K149" s="327"/>
    </row>
    <row r="150" s="1" customFormat="1" ht="5.25" customHeight="1">
      <c r="B150" s="338"/>
      <c r="C150" s="333"/>
      <c r="D150" s="333"/>
      <c r="E150" s="333"/>
      <c r="F150" s="333"/>
      <c r="G150" s="334"/>
      <c r="H150" s="333"/>
      <c r="I150" s="333"/>
      <c r="J150" s="333"/>
      <c r="K150" s="361"/>
    </row>
    <row r="151" s="1" customFormat="1" ht="15" customHeight="1">
      <c r="B151" s="338"/>
      <c r="C151" s="365" t="s">
        <v>1291</v>
      </c>
      <c r="D151" s="313"/>
      <c r="E151" s="313"/>
      <c r="F151" s="366" t="s">
        <v>1288</v>
      </c>
      <c r="G151" s="313"/>
      <c r="H151" s="365" t="s">
        <v>1327</v>
      </c>
      <c r="I151" s="365" t="s">
        <v>1290</v>
      </c>
      <c r="J151" s="365">
        <v>120</v>
      </c>
      <c r="K151" s="361"/>
    </row>
    <row r="152" s="1" customFormat="1" ht="15" customHeight="1">
      <c r="B152" s="338"/>
      <c r="C152" s="365" t="s">
        <v>1336</v>
      </c>
      <c r="D152" s="313"/>
      <c r="E152" s="313"/>
      <c r="F152" s="366" t="s">
        <v>1288</v>
      </c>
      <c r="G152" s="313"/>
      <c r="H152" s="365" t="s">
        <v>1347</v>
      </c>
      <c r="I152" s="365" t="s">
        <v>1290</v>
      </c>
      <c r="J152" s="365" t="s">
        <v>1338</v>
      </c>
      <c r="K152" s="361"/>
    </row>
    <row r="153" s="1" customFormat="1" ht="15" customHeight="1">
      <c r="B153" s="338"/>
      <c r="C153" s="365" t="s">
        <v>97</v>
      </c>
      <c r="D153" s="313"/>
      <c r="E153" s="313"/>
      <c r="F153" s="366" t="s">
        <v>1288</v>
      </c>
      <c r="G153" s="313"/>
      <c r="H153" s="365" t="s">
        <v>1348</v>
      </c>
      <c r="I153" s="365" t="s">
        <v>1290</v>
      </c>
      <c r="J153" s="365" t="s">
        <v>1338</v>
      </c>
      <c r="K153" s="361"/>
    </row>
    <row r="154" s="1" customFormat="1" ht="15" customHeight="1">
      <c r="B154" s="338"/>
      <c r="C154" s="365" t="s">
        <v>1293</v>
      </c>
      <c r="D154" s="313"/>
      <c r="E154" s="313"/>
      <c r="F154" s="366" t="s">
        <v>1138</v>
      </c>
      <c r="G154" s="313"/>
      <c r="H154" s="365" t="s">
        <v>1327</v>
      </c>
      <c r="I154" s="365" t="s">
        <v>1290</v>
      </c>
      <c r="J154" s="365">
        <v>50</v>
      </c>
      <c r="K154" s="361"/>
    </row>
    <row r="155" s="1" customFormat="1" ht="15" customHeight="1">
      <c r="B155" s="338"/>
      <c r="C155" s="365" t="s">
        <v>1295</v>
      </c>
      <c r="D155" s="313"/>
      <c r="E155" s="313"/>
      <c r="F155" s="366" t="s">
        <v>1288</v>
      </c>
      <c r="G155" s="313"/>
      <c r="H155" s="365" t="s">
        <v>1327</v>
      </c>
      <c r="I155" s="365" t="s">
        <v>1297</v>
      </c>
      <c r="J155" s="365"/>
      <c r="K155" s="361"/>
    </row>
    <row r="156" s="1" customFormat="1" ht="15" customHeight="1">
      <c r="B156" s="338"/>
      <c r="C156" s="365" t="s">
        <v>1306</v>
      </c>
      <c r="D156" s="313"/>
      <c r="E156" s="313"/>
      <c r="F156" s="366" t="s">
        <v>1138</v>
      </c>
      <c r="G156" s="313"/>
      <c r="H156" s="365" t="s">
        <v>1327</v>
      </c>
      <c r="I156" s="365" t="s">
        <v>1290</v>
      </c>
      <c r="J156" s="365">
        <v>50</v>
      </c>
      <c r="K156" s="361"/>
    </row>
    <row r="157" s="1" customFormat="1" ht="15" customHeight="1">
      <c r="B157" s="338"/>
      <c r="C157" s="365" t="s">
        <v>1314</v>
      </c>
      <c r="D157" s="313"/>
      <c r="E157" s="313"/>
      <c r="F157" s="366" t="s">
        <v>1138</v>
      </c>
      <c r="G157" s="313"/>
      <c r="H157" s="365" t="s">
        <v>1327</v>
      </c>
      <c r="I157" s="365" t="s">
        <v>1290</v>
      </c>
      <c r="J157" s="365">
        <v>50</v>
      </c>
      <c r="K157" s="361"/>
    </row>
    <row r="158" s="1" customFormat="1" ht="15" customHeight="1">
      <c r="B158" s="338"/>
      <c r="C158" s="365" t="s">
        <v>1312</v>
      </c>
      <c r="D158" s="313"/>
      <c r="E158" s="313"/>
      <c r="F158" s="366" t="s">
        <v>1138</v>
      </c>
      <c r="G158" s="313"/>
      <c r="H158" s="365" t="s">
        <v>1327</v>
      </c>
      <c r="I158" s="365" t="s">
        <v>1290</v>
      </c>
      <c r="J158" s="365">
        <v>50</v>
      </c>
      <c r="K158" s="361"/>
    </row>
    <row r="159" s="1" customFormat="1" ht="15" customHeight="1">
      <c r="B159" s="338"/>
      <c r="C159" s="365" t="s">
        <v>115</v>
      </c>
      <c r="D159" s="313"/>
      <c r="E159" s="313"/>
      <c r="F159" s="366" t="s">
        <v>1288</v>
      </c>
      <c r="G159" s="313"/>
      <c r="H159" s="365" t="s">
        <v>1349</v>
      </c>
      <c r="I159" s="365" t="s">
        <v>1290</v>
      </c>
      <c r="J159" s="365" t="s">
        <v>1350</v>
      </c>
      <c r="K159" s="361"/>
    </row>
    <row r="160" s="1" customFormat="1" ht="15" customHeight="1">
      <c r="B160" s="338"/>
      <c r="C160" s="365" t="s">
        <v>1351</v>
      </c>
      <c r="D160" s="313"/>
      <c r="E160" s="313"/>
      <c r="F160" s="366" t="s">
        <v>1288</v>
      </c>
      <c r="G160" s="313"/>
      <c r="H160" s="365" t="s">
        <v>1352</v>
      </c>
      <c r="I160" s="365" t="s">
        <v>1322</v>
      </c>
      <c r="J160" s="365"/>
      <c r="K160" s="361"/>
    </row>
    <row r="161" s="1" customFormat="1" ht="15" customHeight="1">
      <c r="B161" s="367"/>
      <c r="C161" s="347"/>
      <c r="D161" s="347"/>
      <c r="E161" s="347"/>
      <c r="F161" s="347"/>
      <c r="G161" s="347"/>
      <c r="H161" s="347"/>
      <c r="I161" s="347"/>
      <c r="J161" s="347"/>
      <c r="K161" s="368"/>
    </row>
    <row r="162" s="1" customFormat="1" ht="18.75" customHeight="1">
      <c r="B162" s="349"/>
      <c r="C162" s="359"/>
      <c r="D162" s="359"/>
      <c r="E162" s="359"/>
      <c r="F162" s="369"/>
      <c r="G162" s="359"/>
      <c r="H162" s="359"/>
      <c r="I162" s="359"/>
      <c r="J162" s="359"/>
      <c r="K162" s="349"/>
    </row>
    <row r="163" s="1" customFormat="1" ht="18.75" customHeight="1">
      <c r="B163" s="321"/>
      <c r="C163" s="321"/>
      <c r="D163" s="321"/>
      <c r="E163" s="321"/>
      <c r="F163" s="321"/>
      <c r="G163" s="321"/>
      <c r="H163" s="321"/>
      <c r="I163" s="321"/>
      <c r="J163" s="321"/>
      <c r="K163" s="321"/>
    </row>
    <row r="164" s="1" customFormat="1" ht="7.5" customHeight="1">
      <c r="B164" s="300"/>
      <c r="C164" s="301"/>
      <c r="D164" s="301"/>
      <c r="E164" s="301"/>
      <c r="F164" s="301"/>
      <c r="G164" s="301"/>
      <c r="H164" s="301"/>
      <c r="I164" s="301"/>
      <c r="J164" s="301"/>
      <c r="K164" s="302"/>
    </row>
    <row r="165" s="1" customFormat="1" ht="45" customHeight="1">
      <c r="B165" s="303"/>
      <c r="C165" s="304" t="s">
        <v>1353</v>
      </c>
      <c r="D165" s="304"/>
      <c r="E165" s="304"/>
      <c r="F165" s="304"/>
      <c r="G165" s="304"/>
      <c r="H165" s="304"/>
      <c r="I165" s="304"/>
      <c r="J165" s="304"/>
      <c r="K165" s="305"/>
    </row>
    <row r="166" s="1" customFormat="1" ht="17.25" customHeight="1">
      <c r="B166" s="303"/>
      <c r="C166" s="328" t="s">
        <v>1282</v>
      </c>
      <c r="D166" s="328"/>
      <c r="E166" s="328"/>
      <c r="F166" s="328" t="s">
        <v>1283</v>
      </c>
      <c r="G166" s="370"/>
      <c r="H166" s="371" t="s">
        <v>63</v>
      </c>
      <c r="I166" s="371" t="s">
        <v>66</v>
      </c>
      <c r="J166" s="328" t="s">
        <v>1284</v>
      </c>
      <c r="K166" s="305"/>
    </row>
    <row r="167" s="1" customFormat="1" ht="17.25" customHeight="1">
      <c r="B167" s="306"/>
      <c r="C167" s="330" t="s">
        <v>1285</v>
      </c>
      <c r="D167" s="330"/>
      <c r="E167" s="330"/>
      <c r="F167" s="331" t="s">
        <v>1286</v>
      </c>
      <c r="G167" s="372"/>
      <c r="H167" s="373"/>
      <c r="I167" s="373"/>
      <c r="J167" s="330" t="s">
        <v>1287</v>
      </c>
      <c r="K167" s="308"/>
    </row>
    <row r="168" s="1" customFormat="1" ht="5.25" customHeight="1">
      <c r="B168" s="338"/>
      <c r="C168" s="333"/>
      <c r="D168" s="333"/>
      <c r="E168" s="333"/>
      <c r="F168" s="333"/>
      <c r="G168" s="334"/>
      <c r="H168" s="333"/>
      <c r="I168" s="333"/>
      <c r="J168" s="333"/>
      <c r="K168" s="361"/>
    </row>
    <row r="169" s="1" customFormat="1" ht="15" customHeight="1">
      <c r="B169" s="338"/>
      <c r="C169" s="313" t="s">
        <v>1291</v>
      </c>
      <c r="D169" s="313"/>
      <c r="E169" s="313"/>
      <c r="F169" s="336" t="s">
        <v>1288</v>
      </c>
      <c r="G169" s="313"/>
      <c r="H169" s="313" t="s">
        <v>1327</v>
      </c>
      <c r="I169" s="313" t="s">
        <v>1290</v>
      </c>
      <c r="J169" s="313">
        <v>120</v>
      </c>
      <c r="K169" s="361"/>
    </row>
    <row r="170" s="1" customFormat="1" ht="15" customHeight="1">
      <c r="B170" s="338"/>
      <c r="C170" s="313" t="s">
        <v>1336</v>
      </c>
      <c r="D170" s="313"/>
      <c r="E170" s="313"/>
      <c r="F170" s="336" t="s">
        <v>1288</v>
      </c>
      <c r="G170" s="313"/>
      <c r="H170" s="313" t="s">
        <v>1337</v>
      </c>
      <c r="I170" s="313" t="s">
        <v>1290</v>
      </c>
      <c r="J170" s="313" t="s">
        <v>1338</v>
      </c>
      <c r="K170" s="361"/>
    </row>
    <row r="171" s="1" customFormat="1" ht="15" customHeight="1">
      <c r="B171" s="338"/>
      <c r="C171" s="313" t="s">
        <v>97</v>
      </c>
      <c r="D171" s="313"/>
      <c r="E171" s="313"/>
      <c r="F171" s="336" t="s">
        <v>1288</v>
      </c>
      <c r="G171" s="313"/>
      <c r="H171" s="313" t="s">
        <v>1354</v>
      </c>
      <c r="I171" s="313" t="s">
        <v>1290</v>
      </c>
      <c r="J171" s="313" t="s">
        <v>1338</v>
      </c>
      <c r="K171" s="361"/>
    </row>
    <row r="172" s="1" customFormat="1" ht="15" customHeight="1">
      <c r="B172" s="338"/>
      <c r="C172" s="313" t="s">
        <v>1293</v>
      </c>
      <c r="D172" s="313"/>
      <c r="E172" s="313"/>
      <c r="F172" s="336" t="s">
        <v>1138</v>
      </c>
      <c r="G172" s="313"/>
      <c r="H172" s="313" t="s">
        <v>1354</v>
      </c>
      <c r="I172" s="313" t="s">
        <v>1290</v>
      </c>
      <c r="J172" s="313">
        <v>50</v>
      </c>
      <c r="K172" s="361"/>
    </row>
    <row r="173" s="1" customFormat="1" ht="15" customHeight="1">
      <c r="B173" s="338"/>
      <c r="C173" s="313" t="s">
        <v>1295</v>
      </c>
      <c r="D173" s="313"/>
      <c r="E173" s="313"/>
      <c r="F173" s="336" t="s">
        <v>1288</v>
      </c>
      <c r="G173" s="313"/>
      <c r="H173" s="313" t="s">
        <v>1354</v>
      </c>
      <c r="I173" s="313" t="s">
        <v>1297</v>
      </c>
      <c r="J173" s="313"/>
      <c r="K173" s="361"/>
    </row>
    <row r="174" s="1" customFormat="1" ht="15" customHeight="1">
      <c r="B174" s="338"/>
      <c r="C174" s="313" t="s">
        <v>1306</v>
      </c>
      <c r="D174" s="313"/>
      <c r="E174" s="313"/>
      <c r="F174" s="336" t="s">
        <v>1138</v>
      </c>
      <c r="G174" s="313"/>
      <c r="H174" s="313" t="s">
        <v>1354</v>
      </c>
      <c r="I174" s="313" t="s">
        <v>1290</v>
      </c>
      <c r="J174" s="313">
        <v>50</v>
      </c>
      <c r="K174" s="361"/>
    </row>
    <row r="175" s="1" customFormat="1" ht="15" customHeight="1">
      <c r="B175" s="338"/>
      <c r="C175" s="313" t="s">
        <v>1314</v>
      </c>
      <c r="D175" s="313"/>
      <c r="E175" s="313"/>
      <c r="F175" s="336" t="s">
        <v>1138</v>
      </c>
      <c r="G175" s="313"/>
      <c r="H175" s="313" t="s">
        <v>1354</v>
      </c>
      <c r="I175" s="313" t="s">
        <v>1290</v>
      </c>
      <c r="J175" s="313">
        <v>50</v>
      </c>
      <c r="K175" s="361"/>
    </row>
    <row r="176" s="1" customFormat="1" ht="15" customHeight="1">
      <c r="B176" s="338"/>
      <c r="C176" s="313" t="s">
        <v>1312</v>
      </c>
      <c r="D176" s="313"/>
      <c r="E176" s="313"/>
      <c r="F176" s="336" t="s">
        <v>1138</v>
      </c>
      <c r="G176" s="313"/>
      <c r="H176" s="313" t="s">
        <v>1354</v>
      </c>
      <c r="I176" s="313" t="s">
        <v>1290</v>
      </c>
      <c r="J176" s="313">
        <v>50</v>
      </c>
      <c r="K176" s="361"/>
    </row>
    <row r="177" s="1" customFormat="1" ht="15" customHeight="1">
      <c r="B177" s="338"/>
      <c r="C177" s="313" t="s">
        <v>129</v>
      </c>
      <c r="D177" s="313"/>
      <c r="E177" s="313"/>
      <c r="F177" s="336" t="s">
        <v>1288</v>
      </c>
      <c r="G177" s="313"/>
      <c r="H177" s="313" t="s">
        <v>1355</v>
      </c>
      <c r="I177" s="313" t="s">
        <v>1356</v>
      </c>
      <c r="J177" s="313"/>
      <c r="K177" s="361"/>
    </row>
    <row r="178" s="1" customFormat="1" ht="15" customHeight="1">
      <c r="B178" s="338"/>
      <c r="C178" s="313" t="s">
        <v>66</v>
      </c>
      <c r="D178" s="313"/>
      <c r="E178" s="313"/>
      <c r="F178" s="336" t="s">
        <v>1288</v>
      </c>
      <c r="G178" s="313"/>
      <c r="H178" s="313" t="s">
        <v>1357</v>
      </c>
      <c r="I178" s="313" t="s">
        <v>1358</v>
      </c>
      <c r="J178" s="313">
        <v>1</v>
      </c>
      <c r="K178" s="361"/>
    </row>
    <row r="179" s="1" customFormat="1" ht="15" customHeight="1">
      <c r="B179" s="338"/>
      <c r="C179" s="313" t="s">
        <v>62</v>
      </c>
      <c r="D179" s="313"/>
      <c r="E179" s="313"/>
      <c r="F179" s="336" t="s">
        <v>1288</v>
      </c>
      <c r="G179" s="313"/>
      <c r="H179" s="313" t="s">
        <v>1359</v>
      </c>
      <c r="I179" s="313" t="s">
        <v>1290</v>
      </c>
      <c r="J179" s="313">
        <v>20</v>
      </c>
      <c r="K179" s="361"/>
    </row>
    <row r="180" s="1" customFormat="1" ht="15" customHeight="1">
      <c r="B180" s="338"/>
      <c r="C180" s="313" t="s">
        <v>63</v>
      </c>
      <c r="D180" s="313"/>
      <c r="E180" s="313"/>
      <c r="F180" s="336" t="s">
        <v>1288</v>
      </c>
      <c r="G180" s="313"/>
      <c r="H180" s="313" t="s">
        <v>1360</v>
      </c>
      <c r="I180" s="313" t="s">
        <v>1290</v>
      </c>
      <c r="J180" s="313">
        <v>255</v>
      </c>
      <c r="K180" s="361"/>
    </row>
    <row r="181" s="1" customFormat="1" ht="15" customHeight="1">
      <c r="B181" s="338"/>
      <c r="C181" s="313" t="s">
        <v>130</v>
      </c>
      <c r="D181" s="313"/>
      <c r="E181" s="313"/>
      <c r="F181" s="336" t="s">
        <v>1288</v>
      </c>
      <c r="G181" s="313"/>
      <c r="H181" s="313" t="s">
        <v>1252</v>
      </c>
      <c r="I181" s="313" t="s">
        <v>1290</v>
      </c>
      <c r="J181" s="313">
        <v>10</v>
      </c>
      <c r="K181" s="361"/>
    </row>
    <row r="182" s="1" customFormat="1" ht="15" customHeight="1">
      <c r="B182" s="338"/>
      <c r="C182" s="313" t="s">
        <v>131</v>
      </c>
      <c r="D182" s="313"/>
      <c r="E182" s="313"/>
      <c r="F182" s="336" t="s">
        <v>1288</v>
      </c>
      <c r="G182" s="313"/>
      <c r="H182" s="313" t="s">
        <v>1361</v>
      </c>
      <c r="I182" s="313" t="s">
        <v>1322</v>
      </c>
      <c r="J182" s="313"/>
      <c r="K182" s="361"/>
    </row>
    <row r="183" s="1" customFormat="1" ht="15" customHeight="1">
      <c r="B183" s="338"/>
      <c r="C183" s="313" t="s">
        <v>1362</v>
      </c>
      <c r="D183" s="313"/>
      <c r="E183" s="313"/>
      <c r="F183" s="336" t="s">
        <v>1288</v>
      </c>
      <c r="G183" s="313"/>
      <c r="H183" s="313" t="s">
        <v>1363</v>
      </c>
      <c r="I183" s="313" t="s">
        <v>1322</v>
      </c>
      <c r="J183" s="313"/>
      <c r="K183" s="361"/>
    </row>
    <row r="184" s="1" customFormat="1" ht="15" customHeight="1">
      <c r="B184" s="338"/>
      <c r="C184" s="313" t="s">
        <v>1351</v>
      </c>
      <c r="D184" s="313"/>
      <c r="E184" s="313"/>
      <c r="F184" s="336" t="s">
        <v>1288</v>
      </c>
      <c r="G184" s="313"/>
      <c r="H184" s="313" t="s">
        <v>1364</v>
      </c>
      <c r="I184" s="313" t="s">
        <v>1322</v>
      </c>
      <c r="J184" s="313"/>
      <c r="K184" s="361"/>
    </row>
    <row r="185" s="1" customFormat="1" ht="15" customHeight="1">
      <c r="B185" s="338"/>
      <c r="C185" s="313" t="s">
        <v>133</v>
      </c>
      <c r="D185" s="313"/>
      <c r="E185" s="313"/>
      <c r="F185" s="336" t="s">
        <v>1138</v>
      </c>
      <c r="G185" s="313"/>
      <c r="H185" s="313" t="s">
        <v>1365</v>
      </c>
      <c r="I185" s="313" t="s">
        <v>1290</v>
      </c>
      <c r="J185" s="313">
        <v>50</v>
      </c>
      <c r="K185" s="361"/>
    </row>
    <row r="186" s="1" customFormat="1" ht="15" customHeight="1">
      <c r="B186" s="338"/>
      <c r="C186" s="313" t="s">
        <v>1366</v>
      </c>
      <c r="D186" s="313"/>
      <c r="E186" s="313"/>
      <c r="F186" s="336" t="s">
        <v>1138</v>
      </c>
      <c r="G186" s="313"/>
      <c r="H186" s="313" t="s">
        <v>1367</v>
      </c>
      <c r="I186" s="313" t="s">
        <v>1368</v>
      </c>
      <c r="J186" s="313"/>
      <c r="K186" s="361"/>
    </row>
    <row r="187" s="1" customFormat="1" ht="15" customHeight="1">
      <c r="B187" s="338"/>
      <c r="C187" s="313" t="s">
        <v>1369</v>
      </c>
      <c r="D187" s="313"/>
      <c r="E187" s="313"/>
      <c r="F187" s="336" t="s">
        <v>1138</v>
      </c>
      <c r="G187" s="313"/>
      <c r="H187" s="313" t="s">
        <v>1370</v>
      </c>
      <c r="I187" s="313" t="s">
        <v>1368</v>
      </c>
      <c r="J187" s="313"/>
      <c r="K187" s="361"/>
    </row>
    <row r="188" s="1" customFormat="1" ht="15" customHeight="1">
      <c r="B188" s="338"/>
      <c r="C188" s="313" t="s">
        <v>1371</v>
      </c>
      <c r="D188" s="313"/>
      <c r="E188" s="313"/>
      <c r="F188" s="336" t="s">
        <v>1138</v>
      </c>
      <c r="G188" s="313"/>
      <c r="H188" s="313" t="s">
        <v>1372</v>
      </c>
      <c r="I188" s="313" t="s">
        <v>1368</v>
      </c>
      <c r="J188" s="313"/>
      <c r="K188" s="361"/>
    </row>
    <row r="189" s="1" customFormat="1" ht="15" customHeight="1">
      <c r="B189" s="338"/>
      <c r="C189" s="374" t="s">
        <v>1373</v>
      </c>
      <c r="D189" s="313"/>
      <c r="E189" s="313"/>
      <c r="F189" s="336" t="s">
        <v>1138</v>
      </c>
      <c r="G189" s="313"/>
      <c r="H189" s="313" t="s">
        <v>1374</v>
      </c>
      <c r="I189" s="313" t="s">
        <v>1375</v>
      </c>
      <c r="J189" s="375" t="s">
        <v>1376</v>
      </c>
      <c r="K189" s="361"/>
    </row>
    <row r="190" s="1" customFormat="1" ht="15" customHeight="1">
      <c r="B190" s="338"/>
      <c r="C190" s="374" t="s">
        <v>51</v>
      </c>
      <c r="D190" s="313"/>
      <c r="E190" s="313"/>
      <c r="F190" s="336" t="s">
        <v>1288</v>
      </c>
      <c r="G190" s="313"/>
      <c r="H190" s="310" t="s">
        <v>1377</v>
      </c>
      <c r="I190" s="313" t="s">
        <v>1378</v>
      </c>
      <c r="J190" s="313"/>
      <c r="K190" s="361"/>
    </row>
    <row r="191" s="1" customFormat="1" ht="15" customHeight="1">
      <c r="B191" s="338"/>
      <c r="C191" s="374" t="s">
        <v>1379</v>
      </c>
      <c r="D191" s="313"/>
      <c r="E191" s="313"/>
      <c r="F191" s="336" t="s">
        <v>1288</v>
      </c>
      <c r="G191" s="313"/>
      <c r="H191" s="313" t="s">
        <v>1380</v>
      </c>
      <c r="I191" s="313" t="s">
        <v>1322</v>
      </c>
      <c r="J191" s="313"/>
      <c r="K191" s="361"/>
    </row>
    <row r="192" s="1" customFormat="1" ht="15" customHeight="1">
      <c r="B192" s="338"/>
      <c r="C192" s="374" t="s">
        <v>1381</v>
      </c>
      <c r="D192" s="313"/>
      <c r="E192" s="313"/>
      <c r="F192" s="336" t="s">
        <v>1288</v>
      </c>
      <c r="G192" s="313"/>
      <c r="H192" s="313" t="s">
        <v>1382</v>
      </c>
      <c r="I192" s="313" t="s">
        <v>1322</v>
      </c>
      <c r="J192" s="313"/>
      <c r="K192" s="361"/>
    </row>
    <row r="193" s="1" customFormat="1" ht="15" customHeight="1">
      <c r="B193" s="338"/>
      <c r="C193" s="374" t="s">
        <v>1383</v>
      </c>
      <c r="D193" s="313"/>
      <c r="E193" s="313"/>
      <c r="F193" s="336" t="s">
        <v>1138</v>
      </c>
      <c r="G193" s="313"/>
      <c r="H193" s="313" t="s">
        <v>1384</v>
      </c>
      <c r="I193" s="313" t="s">
        <v>1322</v>
      </c>
      <c r="J193" s="313"/>
      <c r="K193" s="361"/>
    </row>
    <row r="194" s="1" customFormat="1" ht="15" customHeight="1">
      <c r="B194" s="367"/>
      <c r="C194" s="376"/>
      <c r="D194" s="347"/>
      <c r="E194" s="347"/>
      <c r="F194" s="347"/>
      <c r="G194" s="347"/>
      <c r="H194" s="347"/>
      <c r="I194" s="347"/>
      <c r="J194" s="347"/>
      <c r="K194" s="368"/>
    </row>
    <row r="195" s="1" customFormat="1" ht="18.75" customHeight="1">
      <c r="B195" s="349"/>
      <c r="C195" s="359"/>
      <c r="D195" s="359"/>
      <c r="E195" s="359"/>
      <c r="F195" s="369"/>
      <c r="G195" s="359"/>
      <c r="H195" s="359"/>
      <c r="I195" s="359"/>
      <c r="J195" s="359"/>
      <c r="K195" s="349"/>
    </row>
    <row r="196" s="1" customFormat="1" ht="18.75" customHeight="1">
      <c r="B196" s="349"/>
      <c r="C196" s="359"/>
      <c r="D196" s="359"/>
      <c r="E196" s="359"/>
      <c r="F196" s="369"/>
      <c r="G196" s="359"/>
      <c r="H196" s="359"/>
      <c r="I196" s="359"/>
      <c r="J196" s="359"/>
      <c r="K196" s="349"/>
    </row>
    <row r="197" s="1" customFormat="1" ht="18.75" customHeight="1">
      <c r="B197" s="321"/>
      <c r="C197" s="321"/>
      <c r="D197" s="321"/>
      <c r="E197" s="321"/>
      <c r="F197" s="321"/>
      <c r="G197" s="321"/>
      <c r="H197" s="321"/>
      <c r="I197" s="321"/>
      <c r="J197" s="321"/>
      <c r="K197" s="321"/>
    </row>
    <row r="198" s="1" customFormat="1" ht="13.5">
      <c r="B198" s="300"/>
      <c r="C198" s="301"/>
      <c r="D198" s="301"/>
      <c r="E198" s="301"/>
      <c r="F198" s="301"/>
      <c r="G198" s="301"/>
      <c r="H198" s="301"/>
      <c r="I198" s="301"/>
      <c r="J198" s="301"/>
      <c r="K198" s="302"/>
    </row>
    <row r="199" s="1" customFormat="1" ht="21">
      <c r="B199" s="303"/>
      <c r="C199" s="304" t="s">
        <v>1385</v>
      </c>
      <c r="D199" s="304"/>
      <c r="E199" s="304"/>
      <c r="F199" s="304"/>
      <c r="G199" s="304"/>
      <c r="H199" s="304"/>
      <c r="I199" s="304"/>
      <c r="J199" s="304"/>
      <c r="K199" s="305"/>
    </row>
    <row r="200" s="1" customFormat="1" ht="25.5" customHeight="1">
      <c r="B200" s="303"/>
      <c r="C200" s="377" t="s">
        <v>1386</v>
      </c>
      <c r="D200" s="377"/>
      <c r="E200" s="377"/>
      <c r="F200" s="377" t="s">
        <v>1387</v>
      </c>
      <c r="G200" s="378"/>
      <c r="H200" s="377" t="s">
        <v>1388</v>
      </c>
      <c r="I200" s="377"/>
      <c r="J200" s="377"/>
      <c r="K200" s="305"/>
    </row>
    <row r="201" s="1" customFormat="1" ht="5.25" customHeight="1">
      <c r="B201" s="338"/>
      <c r="C201" s="333"/>
      <c r="D201" s="333"/>
      <c r="E201" s="333"/>
      <c r="F201" s="333"/>
      <c r="G201" s="359"/>
      <c r="H201" s="333"/>
      <c r="I201" s="333"/>
      <c r="J201" s="333"/>
      <c r="K201" s="361"/>
    </row>
    <row r="202" s="1" customFormat="1" ht="15" customHeight="1">
      <c r="B202" s="338"/>
      <c r="C202" s="313" t="s">
        <v>1378</v>
      </c>
      <c r="D202" s="313"/>
      <c r="E202" s="313"/>
      <c r="F202" s="336" t="s">
        <v>52</v>
      </c>
      <c r="G202" s="313"/>
      <c r="H202" s="313" t="s">
        <v>1389</v>
      </c>
      <c r="I202" s="313"/>
      <c r="J202" s="313"/>
      <c r="K202" s="361"/>
    </row>
    <row r="203" s="1" customFormat="1" ht="15" customHeight="1">
      <c r="B203" s="338"/>
      <c r="C203" s="313"/>
      <c r="D203" s="313"/>
      <c r="E203" s="313"/>
      <c r="F203" s="336" t="s">
        <v>53</v>
      </c>
      <c r="G203" s="313"/>
      <c r="H203" s="313" t="s">
        <v>1390</v>
      </c>
      <c r="I203" s="313"/>
      <c r="J203" s="313"/>
      <c r="K203" s="361"/>
    </row>
    <row r="204" s="1" customFormat="1" ht="15" customHeight="1">
      <c r="B204" s="338"/>
      <c r="C204" s="313"/>
      <c r="D204" s="313"/>
      <c r="E204" s="313"/>
      <c r="F204" s="336" t="s">
        <v>56</v>
      </c>
      <c r="G204" s="313"/>
      <c r="H204" s="313" t="s">
        <v>1391</v>
      </c>
      <c r="I204" s="313"/>
      <c r="J204" s="313"/>
      <c r="K204" s="361"/>
    </row>
    <row r="205" s="1" customFormat="1" ht="15" customHeight="1">
      <c r="B205" s="338"/>
      <c r="C205" s="313"/>
      <c r="D205" s="313"/>
      <c r="E205" s="313"/>
      <c r="F205" s="336" t="s">
        <v>54</v>
      </c>
      <c r="G205" s="313"/>
      <c r="H205" s="313" t="s">
        <v>1392</v>
      </c>
      <c r="I205" s="313"/>
      <c r="J205" s="313"/>
      <c r="K205" s="361"/>
    </row>
    <row r="206" s="1" customFormat="1" ht="15" customHeight="1">
      <c r="B206" s="338"/>
      <c r="C206" s="313"/>
      <c r="D206" s="313"/>
      <c r="E206" s="313"/>
      <c r="F206" s="336" t="s">
        <v>55</v>
      </c>
      <c r="G206" s="313"/>
      <c r="H206" s="313" t="s">
        <v>1393</v>
      </c>
      <c r="I206" s="313"/>
      <c r="J206" s="313"/>
      <c r="K206" s="361"/>
    </row>
    <row r="207" s="1" customFormat="1" ht="15" customHeight="1">
      <c r="B207" s="338"/>
      <c r="C207" s="313"/>
      <c r="D207" s="313"/>
      <c r="E207" s="313"/>
      <c r="F207" s="336"/>
      <c r="G207" s="313"/>
      <c r="H207" s="313"/>
      <c r="I207" s="313"/>
      <c r="J207" s="313"/>
      <c r="K207" s="361"/>
    </row>
    <row r="208" s="1" customFormat="1" ht="15" customHeight="1">
      <c r="B208" s="338"/>
      <c r="C208" s="313" t="s">
        <v>1334</v>
      </c>
      <c r="D208" s="313"/>
      <c r="E208" s="313"/>
      <c r="F208" s="336" t="s">
        <v>88</v>
      </c>
      <c r="G208" s="313"/>
      <c r="H208" s="313" t="s">
        <v>1394</v>
      </c>
      <c r="I208" s="313"/>
      <c r="J208" s="313"/>
      <c r="K208" s="361"/>
    </row>
    <row r="209" s="1" customFormat="1" ht="15" customHeight="1">
      <c r="B209" s="338"/>
      <c r="C209" s="313"/>
      <c r="D209" s="313"/>
      <c r="E209" s="313"/>
      <c r="F209" s="336" t="s">
        <v>1233</v>
      </c>
      <c r="G209" s="313"/>
      <c r="H209" s="313" t="s">
        <v>1234</v>
      </c>
      <c r="I209" s="313"/>
      <c r="J209" s="313"/>
      <c r="K209" s="361"/>
    </row>
    <row r="210" s="1" customFormat="1" ht="15" customHeight="1">
      <c r="B210" s="338"/>
      <c r="C210" s="313"/>
      <c r="D210" s="313"/>
      <c r="E210" s="313"/>
      <c r="F210" s="336" t="s">
        <v>1231</v>
      </c>
      <c r="G210" s="313"/>
      <c r="H210" s="313" t="s">
        <v>1395</v>
      </c>
      <c r="I210" s="313"/>
      <c r="J210" s="313"/>
      <c r="K210" s="361"/>
    </row>
    <row r="211" s="1" customFormat="1" ht="15" customHeight="1">
      <c r="B211" s="379"/>
      <c r="C211" s="313"/>
      <c r="D211" s="313"/>
      <c r="E211" s="313"/>
      <c r="F211" s="336" t="s">
        <v>1235</v>
      </c>
      <c r="G211" s="374"/>
      <c r="H211" s="365" t="s">
        <v>1236</v>
      </c>
      <c r="I211" s="365"/>
      <c r="J211" s="365"/>
      <c r="K211" s="380"/>
    </row>
    <row r="212" s="1" customFormat="1" ht="15" customHeight="1">
      <c r="B212" s="379"/>
      <c r="C212" s="313"/>
      <c r="D212" s="313"/>
      <c r="E212" s="313"/>
      <c r="F212" s="336" t="s">
        <v>1084</v>
      </c>
      <c r="G212" s="374"/>
      <c r="H212" s="365" t="s">
        <v>1396</v>
      </c>
      <c r="I212" s="365"/>
      <c r="J212" s="365"/>
      <c r="K212" s="380"/>
    </row>
    <row r="213" s="1" customFormat="1" ht="15" customHeight="1">
      <c r="B213" s="379"/>
      <c r="C213" s="313"/>
      <c r="D213" s="313"/>
      <c r="E213" s="313"/>
      <c r="F213" s="336"/>
      <c r="G213" s="374"/>
      <c r="H213" s="365"/>
      <c r="I213" s="365"/>
      <c r="J213" s="365"/>
      <c r="K213" s="380"/>
    </row>
    <row r="214" s="1" customFormat="1" ht="15" customHeight="1">
      <c r="B214" s="379"/>
      <c r="C214" s="313" t="s">
        <v>1358</v>
      </c>
      <c r="D214" s="313"/>
      <c r="E214" s="313"/>
      <c r="F214" s="336">
        <v>1</v>
      </c>
      <c r="G214" s="374"/>
      <c r="H214" s="365" t="s">
        <v>1397</v>
      </c>
      <c r="I214" s="365"/>
      <c r="J214" s="365"/>
      <c r="K214" s="380"/>
    </row>
    <row r="215" s="1" customFormat="1" ht="15" customHeight="1">
      <c r="B215" s="379"/>
      <c r="C215" s="313"/>
      <c r="D215" s="313"/>
      <c r="E215" s="313"/>
      <c r="F215" s="336">
        <v>2</v>
      </c>
      <c r="G215" s="374"/>
      <c r="H215" s="365" t="s">
        <v>1398</v>
      </c>
      <c r="I215" s="365"/>
      <c r="J215" s="365"/>
      <c r="K215" s="380"/>
    </row>
    <row r="216" s="1" customFormat="1" ht="15" customHeight="1">
      <c r="B216" s="379"/>
      <c r="C216" s="313"/>
      <c r="D216" s="313"/>
      <c r="E216" s="313"/>
      <c r="F216" s="336">
        <v>3</v>
      </c>
      <c r="G216" s="374"/>
      <c r="H216" s="365" t="s">
        <v>1399</v>
      </c>
      <c r="I216" s="365"/>
      <c r="J216" s="365"/>
      <c r="K216" s="380"/>
    </row>
    <row r="217" s="1" customFormat="1" ht="15" customHeight="1">
      <c r="B217" s="379"/>
      <c r="C217" s="313"/>
      <c r="D217" s="313"/>
      <c r="E217" s="313"/>
      <c r="F217" s="336">
        <v>4</v>
      </c>
      <c r="G217" s="374"/>
      <c r="H217" s="365" t="s">
        <v>1400</v>
      </c>
      <c r="I217" s="365"/>
      <c r="J217" s="365"/>
      <c r="K217" s="380"/>
    </row>
    <row r="218" s="1" customFormat="1" ht="12.75" customHeight="1">
      <c r="B218" s="381"/>
      <c r="C218" s="382"/>
      <c r="D218" s="382"/>
      <c r="E218" s="382"/>
      <c r="F218" s="382"/>
      <c r="G218" s="382"/>
      <c r="H218" s="382"/>
      <c r="I218" s="382"/>
      <c r="J218" s="382"/>
      <c r="K218" s="38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DESKTOP-NN0FOP7\Eva</dc:creator>
  <cp:lastModifiedBy>DESKTOP-NN0FOP7\Eva</cp:lastModifiedBy>
  <dcterms:created xsi:type="dcterms:W3CDTF">2022-06-03T15:31:49Z</dcterms:created>
  <dcterms:modified xsi:type="dcterms:W3CDTF">2022-06-03T15:31:59Z</dcterms:modified>
</cp:coreProperties>
</file>